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\Desktop\"/>
    </mc:Choice>
  </mc:AlternateContent>
  <xr:revisionPtr revIDLastSave="0" documentId="13_ncr:1_{F0F7B974-2DE7-4E56-A924-9B5E28337D19}" xr6:coauthVersionLast="40" xr6:coauthVersionMax="40" xr10:uidLastSave="{00000000-0000-0000-0000-000000000000}"/>
  <bookViews>
    <workbookView xWindow="2205" yWindow="1560" windowWidth="9180" windowHeight="4500" tabRatio="867" activeTab="2" xr2:uid="{00000000-000D-0000-FFFF-FFFF00000000}"/>
  </bookViews>
  <sheets>
    <sheet name="HONORARIOS-20" sheetId="50430" r:id="rId1"/>
    <sheet name="DEDUCCIONES-20" sheetId="50431" r:id="rId2"/>
    <sheet name="CALCULO ANUAL" sheetId="50425" r:id="rId3"/>
    <sheet name="DEDUCCIONES PERSONALES" sheetId="50382" r:id="rId4"/>
  </sheets>
  <externalReferences>
    <externalReference r:id="rId5"/>
    <externalReference r:id="rId6"/>
    <externalReference r:id="rId7"/>
  </externalReferences>
  <definedNames>
    <definedName name="_a">#N/A</definedName>
    <definedName name="_xlnm.Print_Area" localSheetId="3">'DEDUCCIONES PERSONALES'!$A$1:$E$3</definedName>
    <definedName name="Excel_BuiltIn__FilterDatabase_11" localSheetId="1">#REF!</definedName>
    <definedName name="Excel_BuiltIn__FilterDatabase_11" localSheetId="0">#REF!</definedName>
    <definedName name="Excel_BuiltIn__FilterDatabase_11">#REF!</definedName>
    <definedName name="Excel_BuiltIn_Print_Area_13_1" localSheetId="1">#REF!</definedName>
    <definedName name="Excel_BuiltIn_Print_Area_13_1" localSheetId="0">#REF!</definedName>
    <definedName name="Excel_BuiltIn_Print_Area_13_1">#REF!</definedName>
    <definedName name="Excel_BuiltIn_Print_Area_15">"$#REF!.$A$1:$F$52"</definedName>
    <definedName name="Excel_BuiltIn_Print_Area_15_1" localSheetId="1">#REF!</definedName>
    <definedName name="Excel_BuiltIn_Print_Area_15_1" localSheetId="0">#REF!</definedName>
    <definedName name="Excel_BuiltIn_Print_Area_15_1">#REF!</definedName>
    <definedName name="Excel_BuiltIn_Print_Area_15_1_1" localSheetId="1">#REF!</definedName>
    <definedName name="Excel_BuiltIn_Print_Area_15_1_1" localSheetId="0">#REF!</definedName>
    <definedName name="Excel_BuiltIn_Print_Area_15_1_1">#REF!</definedName>
    <definedName name="Excel_BuiltIn_Print_Area_16">"$#REF!.$A$1:$G$24"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7">"$#REF!.$A$1:$G$28"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34">"$#REF!.$A$1:$M$34"</definedName>
    <definedName name="Excel_BuiltIn_Print_Area_35">"$#REF!.$A$1:$J$42"</definedName>
    <definedName name="Excel_BuiltIn_Print_Area_36">"$#REF!.$A$1:$H$34"</definedName>
    <definedName name="Excel_BuiltIn_Print_Area_7_1" localSheetId="1">#REF!</definedName>
    <definedName name="Excel_BuiltIn_Print_Area_7_1" localSheetId="0">#REF!</definedName>
    <definedName name="Excel_BuiltIn_Print_Area_7_1">#REF!</definedName>
    <definedName name="INPC">[1]INPC!$A$1:$B$554</definedName>
    <definedName name="INVLINS">#N/A</definedName>
    <definedName name="INVMAGN">#N/A</definedName>
    <definedName name="INVMOL1">#N/A</definedName>
    <definedName name="INVPERF">#N/A</definedName>
    <definedName name="INVPLAS">#N/A</definedName>
    <definedName name="INVPLESSY">#N/A</definedName>
    <definedName name="INVSELLO">#N/A</definedName>
    <definedName name="INVYOD">#N/A</definedName>
    <definedName name="Macro1">[2]Macros!$A$1</definedName>
    <definedName name="Macro2">[3]Macro!$A$1</definedName>
    <definedName name="MESES">"$#REF!.$S$4:$V$17"</definedName>
    <definedName name="NOVE" localSheetId="1">#REF!</definedName>
    <definedName name="NOVE" localSheetId="0">#REF!</definedName>
    <definedName name="NOVE">#REF!</definedName>
    <definedName name="NUEVO" localSheetId="1">#REF!</definedName>
    <definedName name="NUEVO" localSheetId="0">#REF!</definedName>
    <definedName name="NUEVO">#REF!</definedName>
    <definedName name="PERDIDA_2013" localSheetId="1">#REF!</definedName>
    <definedName name="PERDIDA_2013" localSheetId="0">#REF!</definedName>
    <definedName name="PERDIDA_2013">#REF!</definedName>
    <definedName name="PERDIDAS" localSheetId="1">#REF!</definedName>
    <definedName name="PERDIDAS" localSheetId="0">#REF!</definedName>
    <definedName name="PERDIDAS">#REF!</definedName>
    <definedName name="Ref_1">"$#REF!.$L$22"</definedName>
    <definedName name="Ref_10">"$#REF!.$U$39"</definedName>
    <definedName name="Ref_11">"$#REF!.$S$39"</definedName>
    <definedName name="Ref_12">"$#REF!.$#REF!$#REF!"</definedName>
    <definedName name="Ref_2">"$#REF!.$L$29"</definedName>
    <definedName name="Ref_3">"$#REF!.$A$9"</definedName>
    <definedName name="Ref_4">"$#REF!.$A$1"</definedName>
    <definedName name="Ref_5">"$#REF!.$Q$20"</definedName>
    <definedName name="Ref_6">"$#REF!.$P$20"</definedName>
    <definedName name="Ref_7">"$#REF!.$N$38"</definedName>
    <definedName name="Ref_8">"$#REF!.$O$39"</definedName>
    <definedName name="Ref_9">"$#REF!.$Q$38"</definedName>
    <definedName name="TextRefCopy1">"$#REF!.$D$1"</definedName>
    <definedName name="TextRefCopy10">"$#REF!.$E$36"</definedName>
    <definedName name="TextRefCopy12">"$#REF!.$#REF!$#REF!"</definedName>
    <definedName name="TextRefCopy16">"$#REF!.$#REF!$#REF!"</definedName>
    <definedName name="TextRefCopy17">"$#REF!.$F$13"</definedName>
    <definedName name="TextRefCopy18">"$#REF!.$#REF!$#REF!"</definedName>
    <definedName name="TextRefCopy19">"$#REF!.$#REF!$#REF!"</definedName>
    <definedName name="TextRefCopy2">"$#REF!.$#REF!$#REF!"</definedName>
    <definedName name="TextRefCopy21">"$#REF!.$#REF!$#REF!"</definedName>
    <definedName name="TextRefCopy22">"$#REF!.$E$20"</definedName>
    <definedName name="TextRefCopy24">"$#REF!.$E$21"</definedName>
    <definedName name="TextRefCopy26">"$#REF!.$E$16"</definedName>
    <definedName name="TextRefCopy28">"$#REF!.$E$36"</definedName>
    <definedName name="TextRefCopy3">"$#REF!.$#REF!$#REF!"</definedName>
    <definedName name="TextRefCopy30">"$#REF!.$C$15"</definedName>
    <definedName name="TextRefCopy31">"$#REF!.$C$7"</definedName>
    <definedName name="TextRefCopy32">"$#REF!.$D$7"</definedName>
    <definedName name="TextRefCopy5">"$#REF!.$#REF!$#REF!"</definedName>
    <definedName name="TextRefCopy7">"$#REF!.$E$21"</definedName>
    <definedName name="TextRefCopy8">"$#REF!.$#REF!$#REF!"</definedName>
    <definedName name="UMPM">[1]Parametros!$A$2:$C$7</definedName>
  </definedNames>
  <calcPr calcId="181029"/>
</workbook>
</file>

<file path=xl/calcChain.xml><?xml version="1.0" encoding="utf-8"?>
<calcChain xmlns="http://schemas.openxmlformats.org/spreadsheetml/2006/main">
  <c r="C20" i="50425" l="1"/>
  <c r="C18" i="50425"/>
  <c r="C16" i="50425"/>
  <c r="E26" i="50382" l="1"/>
  <c r="G28" i="50382"/>
  <c r="G32" i="50382" s="1"/>
  <c r="B2" i="50425" l="1"/>
  <c r="C43" i="50430" l="1"/>
  <c r="E34" i="50382" l="1"/>
  <c r="E24" i="50382"/>
  <c r="E28" i="50382" s="1"/>
  <c r="E14" i="50382"/>
  <c r="E10" i="50382"/>
  <c r="E20" i="50382" s="1"/>
  <c r="E20" i="50425"/>
  <c r="E19" i="50425"/>
  <c r="E18" i="50425"/>
  <c r="E17" i="50425"/>
  <c r="E16" i="50425"/>
  <c r="E15" i="50425"/>
  <c r="E14" i="50425"/>
  <c r="E13" i="50425"/>
  <c r="E12" i="50425"/>
  <c r="E11" i="50425"/>
  <c r="E30" i="50382" l="1"/>
  <c r="E36" i="50382" s="1"/>
  <c r="C12" i="50425" s="1"/>
  <c r="D41" i="50430" l="1"/>
  <c r="E41" i="50430" s="1"/>
  <c r="H41" i="50430" s="1"/>
  <c r="D38" i="50430"/>
  <c r="E38" i="50430" s="1"/>
  <c r="H38" i="50430" s="1"/>
  <c r="D35" i="50430"/>
  <c r="E35" i="50430" s="1"/>
  <c r="H35" i="50430" s="1"/>
  <c r="D32" i="50430"/>
  <c r="E32" i="50430" s="1"/>
  <c r="H32" i="50430" s="1"/>
  <c r="D29" i="50430"/>
  <c r="E29" i="50430" s="1"/>
  <c r="H29" i="50430" s="1"/>
  <c r="D26" i="50430"/>
  <c r="E26" i="50430" s="1"/>
  <c r="H26" i="50430" s="1"/>
  <c r="D23" i="50430"/>
  <c r="E23" i="50430" s="1"/>
  <c r="H23" i="50430" s="1"/>
  <c r="D20" i="50430"/>
  <c r="E20" i="50430" s="1"/>
  <c r="H20" i="50430" s="1"/>
  <c r="D17" i="50430"/>
  <c r="E17" i="50430" s="1"/>
  <c r="H17" i="50430" s="1"/>
  <c r="D14" i="50430"/>
  <c r="E14" i="50430" s="1"/>
  <c r="H14" i="50430" s="1"/>
  <c r="D11" i="50430"/>
  <c r="E11" i="50430" s="1"/>
  <c r="H11" i="50430" s="1"/>
  <c r="D8" i="50430"/>
  <c r="E8" i="50430" s="1"/>
  <c r="H8" i="50430" s="1"/>
  <c r="I39" i="50430" l="1"/>
  <c r="I36" i="50430"/>
  <c r="I33" i="50430"/>
  <c r="I30" i="50430"/>
  <c r="I27" i="50430"/>
  <c r="I24" i="50430"/>
  <c r="I21" i="50430"/>
  <c r="I18" i="50430"/>
  <c r="I15" i="50430"/>
  <c r="K14" i="50431"/>
  <c r="J14" i="50431"/>
  <c r="H14" i="50431"/>
  <c r="G14" i="50431"/>
  <c r="F14" i="50431"/>
  <c r="E14" i="50431"/>
  <c r="D14" i="50431"/>
  <c r="N14" i="50431"/>
  <c r="M14" i="50431"/>
  <c r="L14" i="50431"/>
  <c r="I14" i="50431"/>
  <c r="P11" i="50431"/>
  <c r="P10" i="50431"/>
  <c r="P9" i="50431"/>
  <c r="P8" i="50431"/>
  <c r="P7" i="50431"/>
  <c r="P6" i="50431"/>
  <c r="F40" i="50430"/>
  <c r="D40" i="50430"/>
  <c r="G40" i="50430" s="1"/>
  <c r="F37" i="50430"/>
  <c r="D37" i="50430"/>
  <c r="G37" i="50430" s="1"/>
  <c r="F34" i="50430"/>
  <c r="D34" i="50430"/>
  <c r="G34" i="50430" s="1"/>
  <c r="F31" i="50430"/>
  <c r="D31" i="50430"/>
  <c r="G31" i="50430" s="1"/>
  <c r="F28" i="50430"/>
  <c r="D28" i="50430"/>
  <c r="G28" i="50430" s="1"/>
  <c r="F25" i="50430"/>
  <c r="D25" i="50430"/>
  <c r="G25" i="50430" s="1"/>
  <c r="F22" i="50430"/>
  <c r="D22" i="50430"/>
  <c r="G22" i="50430" s="1"/>
  <c r="F19" i="50430"/>
  <c r="D19" i="50430"/>
  <c r="G19" i="50430" s="1"/>
  <c r="F16" i="50430"/>
  <c r="D16" i="50430"/>
  <c r="G16" i="50430" s="1"/>
  <c r="F13" i="50430"/>
  <c r="D13" i="50430"/>
  <c r="G13" i="50430" s="1"/>
  <c r="F10" i="50430"/>
  <c r="D10" i="50430"/>
  <c r="G10" i="50430" s="1"/>
  <c r="F7" i="50430"/>
  <c r="D7" i="50430"/>
  <c r="D43" i="50430" l="1"/>
  <c r="F43" i="50430"/>
  <c r="C24" i="50425" s="1"/>
  <c r="E10" i="50430"/>
  <c r="H10" i="50430" s="1"/>
  <c r="E16" i="50430"/>
  <c r="H16" i="50430" s="1"/>
  <c r="I16" i="50430" s="1"/>
  <c r="E22" i="50430"/>
  <c r="H22" i="50430" s="1"/>
  <c r="I22" i="50430" s="1"/>
  <c r="E28" i="50430"/>
  <c r="H28" i="50430" s="1"/>
  <c r="I28" i="50430" s="1"/>
  <c r="E40" i="50430"/>
  <c r="H40" i="50430" s="1"/>
  <c r="F52" i="50430"/>
  <c r="E34" i="50430"/>
  <c r="H34" i="50430" s="1"/>
  <c r="I34" i="50430" s="1"/>
  <c r="P12" i="50431"/>
  <c r="C14" i="50431"/>
  <c r="P14" i="50431"/>
  <c r="E7" i="50430"/>
  <c r="G7" i="50430"/>
  <c r="E13" i="50430"/>
  <c r="H13" i="50430" s="1"/>
  <c r="I13" i="50430" s="1"/>
  <c r="E19" i="50430"/>
  <c r="H19" i="50430" s="1"/>
  <c r="E25" i="50430"/>
  <c r="H25" i="50430" s="1"/>
  <c r="I25" i="50430" s="1"/>
  <c r="E31" i="50430"/>
  <c r="H31" i="50430" s="1"/>
  <c r="E37" i="50430"/>
  <c r="H37" i="50430" s="1"/>
  <c r="I37" i="50430" s="1"/>
  <c r="I43" i="50430" l="1"/>
  <c r="C26" i="50425" s="1"/>
  <c r="G43" i="50430"/>
  <c r="G52" i="50430" s="1"/>
  <c r="E43" i="50430"/>
  <c r="C45" i="50430"/>
  <c r="C47" i="50430" s="1"/>
  <c r="C7" i="50425" s="1"/>
  <c r="C10" i="50425" s="1"/>
  <c r="C14" i="50425" s="1"/>
  <c r="H7" i="50430"/>
  <c r="H43" i="50430" s="1"/>
  <c r="C17" i="50425" l="1"/>
  <c r="C19" i="50425" l="1"/>
  <c r="C22" i="50425" s="1"/>
  <c r="C28" i="50425" s="1"/>
</calcChain>
</file>

<file path=xl/sharedStrings.xml><?xml version="1.0" encoding="utf-8"?>
<sst xmlns="http://schemas.openxmlformats.org/spreadsheetml/2006/main" count="149" uniqueCount="84">
  <si>
    <t>LIMITE</t>
  </si>
  <si>
    <t>CUOTA</t>
  </si>
  <si>
    <t>% S/EXCEDENTE</t>
  </si>
  <si>
    <t>INFERIOR</t>
  </si>
  <si>
    <t>SUPERIOR</t>
  </si>
  <si>
    <t>FIJA</t>
  </si>
  <si>
    <t>LIM. INF.</t>
  </si>
  <si>
    <t>LIMITE INFERIOR</t>
  </si>
  <si>
    <t>EXCEDENT L.I.</t>
  </si>
  <si>
    <t>IMPUESTO MARGINAL</t>
  </si>
  <si>
    <t>CUOTA FIJA</t>
  </si>
  <si>
    <t>IMPORTE</t>
  </si>
  <si>
    <t xml:space="preserve"> </t>
  </si>
  <si>
    <t>FECHA</t>
  </si>
  <si>
    <t>DEDUCCIONES PERSONALES</t>
  </si>
  <si>
    <t>TOTAL</t>
  </si>
  <si>
    <t>INGRESOS ACUMULABLES</t>
  </si>
  <si>
    <t>PAGOS PROVISIONALES</t>
  </si>
  <si>
    <t>NETO A CARGO (A FAVOR)</t>
  </si>
  <si>
    <t>PROVEEDOR</t>
  </si>
  <si>
    <t>R.F.C</t>
  </si>
  <si>
    <t>INGRESOS TOTALES DEL PERIODO</t>
  </si>
  <si>
    <t xml:space="preserve">LIMITE EN DEDUCIONES PERSONALES </t>
  </si>
  <si>
    <t>HUTY 800917-TS4</t>
  </si>
  <si>
    <t>HAP 830214-Z14</t>
  </si>
  <si>
    <t>SNN 740115-TS9</t>
  </si>
  <si>
    <t>HONORARIOS MEDICOS</t>
  </si>
  <si>
    <t>GCC0008235Z7</t>
  </si>
  <si>
    <t>En adelante</t>
  </si>
  <si>
    <t>IMPUESTO DEL EJERCICIO</t>
  </si>
  <si>
    <t xml:space="preserve">          TARIFA ANUAL Art. 152</t>
  </si>
  <si>
    <t xml:space="preserve">15% DE LOS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</si>
  <si>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</si>
  <si>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</si>
  <si>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</si>
  <si>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</si>
  <si>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</si>
  <si>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</si>
  <si>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</si>
  <si>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</si>
  <si>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</si>
  <si>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</si>
  <si>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</si>
  <si>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</si>
  <si>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</t>
  </si>
  <si>
    <t>ISR</t>
  </si>
  <si>
    <t>RETENIDO</t>
  </si>
  <si>
    <t>IVA</t>
  </si>
  <si>
    <t>NETO</t>
  </si>
  <si>
    <t>MES</t>
  </si>
  <si>
    <t>COBRADO</t>
  </si>
  <si>
    <t>RESUMEN</t>
  </si>
  <si>
    <t xml:space="preserve">R F C </t>
  </si>
  <si>
    <t>RET 980416 SB6</t>
  </si>
  <si>
    <t>HONORARIOS</t>
  </si>
  <si>
    <t>(+)</t>
  </si>
  <si>
    <t>Energía Eléctrica    (LUZ)</t>
  </si>
  <si>
    <t>Renta Oficina</t>
  </si>
  <si>
    <t>Teléfonos</t>
  </si>
  <si>
    <t>Combustibles y Lubricantes</t>
  </si>
  <si>
    <t>Papeleria y Art. Oficina</t>
  </si>
  <si>
    <t>Intereses por Financiamiento</t>
  </si>
  <si>
    <t>Depreciaciones</t>
  </si>
  <si>
    <t>TOTAL DE DEDUCCIONES</t>
  </si>
  <si>
    <t xml:space="preserve">PAGOS </t>
  </si>
  <si>
    <t>PROVISIONALES</t>
  </si>
  <si>
    <t>DEDUCCIONES</t>
  </si>
  <si>
    <t>ACUMULABLES</t>
  </si>
  <si>
    <t>DONATIVOS (TELETON)</t>
  </si>
  <si>
    <t>BASE GRAVABLE</t>
  </si>
  <si>
    <t>ISR RETENIDO</t>
  </si>
  <si>
    <t>INTERES HIOTECARIO</t>
  </si>
  <si>
    <t>HONORARIOS MEDICOS, DENTALES Y GASTOS HOSPITALARIOS</t>
  </si>
  <si>
    <t>GASTOS FUNERALES</t>
  </si>
  <si>
    <t>PRIMAS POR SEGUROS DE GASTOS MEDICOS</t>
  </si>
  <si>
    <t>SERVICIOS EDUCATIVOS (SECUNDARIA)</t>
  </si>
  <si>
    <t>PAGOS POR SERVICIOS EDUCATIVOS (COLEGIATURAS)</t>
  </si>
  <si>
    <t>SUSANA FERRIZ PEREZ</t>
  </si>
  <si>
    <t>ALAN BRITO DELGADO</t>
  </si>
  <si>
    <t>HONORARIOS 2020</t>
  </si>
  <si>
    <t>DEDUCCIONES AUTORIZADAS 2020</t>
  </si>
  <si>
    <t>CALCULO ANUAL 2020</t>
  </si>
  <si>
    <t>5 UMA´s ANUALES (31,693.82 X 5)</t>
  </si>
  <si>
    <t>DEDUCCIONES PERSONALES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</si>
</sst>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\ ;&quot; (&quot;#,##0.00\);&quot; -&quot;#\ ;@\ "/>
    <numFmt numFmtId="166" formatCode="General\ "/>
    <numFmt numFmtId="167" formatCode="0.000"/>
    <numFmt numFmtId="168" formatCode="&quot;fl&quot;#,##0\ ;&quot;(fl&quot;#,##0\)"/>
    <numFmt numFmtId="169" formatCode="&quot;fl&quot;#,##0\ ;[Red]&quot;(fl&quot;#,##0\)"/>
    <numFmt numFmtId="170" formatCode="&quot;fl&quot;#,##0.00\ ;&quot;(fl&quot;#,##0.00\)"/>
    <numFmt numFmtId="171" formatCode="#,##0.00\ ;&quot; (&quot;#,##0.00\);&quot; -&quot;#\ ;@\ "/>
    <numFmt numFmtId="172" formatCode="_-[$€-2]* #,##0.00_-;\-[$€-2]* #,##0.00_-;_-[$€-2]* &quot;-&quot;??_-"/>
    <numFmt numFmtId="173" formatCode="0.00\ "/>
    <numFmt numFmtId="174" formatCode="\60&quot;47:&quot;"/>
    <numFmt numFmtId="175" formatCode="&quot;fl&quot;#,##0.00\ ;[Red]&quot;(fl&quot;#,##0.00\)"/>
    <numFmt numFmtId="176" formatCode="&quot; fl&quot;#,##0\ ;&quot; fl(&quot;#,##0\);&quot; fl- &quot;;@\ "/>
    <numFmt numFmtId="177" formatCode="#,##0.00\ ;\-#,##0.00\ ;&quot; -&quot;#\ ;@\ "/>
    <numFmt numFmtId="178" formatCode="_-* #,##0_-;\-* #,##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8"/>
      <name val="Arial"/>
      <family val="2"/>
    </font>
    <font>
      <sz val="8"/>
      <name val="Comic Sans MS"/>
      <family val="4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i/>
      <sz val="16"/>
      <name val="Arial"/>
      <family val="2"/>
    </font>
    <font>
      <sz val="16"/>
      <name val="Comic Sans MS"/>
      <family val="4"/>
    </font>
    <font>
      <b/>
      <u/>
      <sz val="12"/>
      <color rgb="FFFF0000"/>
      <name val="Arial"/>
      <family val="2"/>
    </font>
    <font>
      <sz val="14"/>
      <name val="Comic Sans MS"/>
      <family val="4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15" fillId="0" borderId="0" applyFill="0" applyBorder="0" applyAlignment="0"/>
    <xf numFmtId="165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0" fontId="5" fillId="0" borderId="2">
      <alignment horizontal="center"/>
    </xf>
    <xf numFmtId="165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ill="0" applyBorder="0" applyAlignment="0" applyProtection="0"/>
    <xf numFmtId="14" fontId="16" fillId="0" borderId="0" applyFill="0" applyBorder="0" applyAlignment="0"/>
    <xf numFmtId="38" fontId="17" fillId="0" borderId="12">
      <alignment vertical="center"/>
    </xf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13" applyNumberFormat="0" applyAlignment="0" applyProtection="0"/>
    <xf numFmtId="0" fontId="9" fillId="0" borderId="3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19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9" fontId="3" fillId="0" borderId="0" applyFill="0" applyBorder="0" applyAlignment="0" applyProtection="0"/>
    <xf numFmtId="174" fontId="3" fillId="0" borderId="0" applyFill="0" applyBorder="0" applyAlignment="0" applyProtection="0"/>
    <xf numFmtId="10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49" fontId="16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12" fillId="0" borderId="0" xfId="0" applyFont="1" applyAlignment="1">
      <alignment horizontal="center"/>
    </xf>
    <xf numFmtId="0" fontId="3" fillId="0" borderId="0" xfId="0" applyFont="1"/>
    <xf numFmtId="43" fontId="0" fillId="0" borderId="1" xfId="0" applyNumberFormat="1" applyBorder="1"/>
    <xf numFmtId="43" fontId="6" fillId="0" borderId="1" xfId="1" applyFont="1" applyBorder="1"/>
    <xf numFmtId="10" fontId="3" fillId="0" borderId="0" xfId="2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79" applyFont="1"/>
    <xf numFmtId="15" fontId="4" fillId="0" borderId="0" xfId="79" applyNumberFormat="1" applyFont="1" applyAlignment="1">
      <alignment horizontal="center"/>
    </xf>
    <xf numFmtId="0" fontId="3" fillId="0" borderId="0" xfId="79" applyFont="1" applyAlignment="1">
      <alignment horizontal="center"/>
    </xf>
    <xf numFmtId="164" fontId="3" fillId="0" borderId="0" xfId="46" applyFont="1"/>
    <xf numFmtId="0" fontId="6" fillId="0" borderId="1" xfId="79" applyFont="1" applyBorder="1" applyAlignment="1">
      <alignment horizontal="center"/>
    </xf>
    <xf numFmtId="0" fontId="3" fillId="0" borderId="0" xfId="79"/>
    <xf numFmtId="15" fontId="3" fillId="0" borderId="0" xfId="79" applyNumberFormat="1"/>
    <xf numFmtId="164" fontId="3" fillId="0" borderId="0" xfId="79" applyNumberFormat="1"/>
    <xf numFmtId="0" fontId="3" fillId="4" borderId="1" xfId="79" applyFill="1" applyBorder="1"/>
    <xf numFmtId="164" fontId="0" fillId="4" borderId="1" xfId="46" applyFont="1" applyFill="1" applyBorder="1" applyAlignment="1">
      <alignment vertical="center"/>
    </xf>
    <xf numFmtId="15" fontId="3" fillId="0" borderId="0" xfId="79" applyNumberFormat="1" applyFont="1" applyBorder="1" applyAlignment="1">
      <alignment horizontal="center"/>
    </xf>
    <xf numFmtId="43" fontId="3" fillId="0" borderId="0" xfId="1" applyFont="1" applyFill="1" applyBorder="1" applyAlignment="1" applyProtection="1"/>
    <xf numFmtId="17" fontId="3" fillId="0" borderId="0" xfId="79" applyNumberFormat="1" applyFont="1" applyAlignment="1">
      <alignment horizontal="center"/>
    </xf>
    <xf numFmtId="0" fontId="13" fillId="0" borderId="4" xfId="79" applyFont="1" applyBorder="1" applyAlignment="1">
      <alignment horizontal="center"/>
    </xf>
    <xf numFmtId="0" fontId="13" fillId="0" borderId="5" xfId="79" applyFont="1" applyBorder="1" applyAlignment="1">
      <alignment horizontal="center"/>
    </xf>
    <xf numFmtId="0" fontId="13" fillId="0" borderId="6" xfId="79" applyFont="1" applyBorder="1" applyAlignment="1">
      <alignment horizontal="center"/>
    </xf>
    <xf numFmtId="0" fontId="13" fillId="0" borderId="7" xfId="79" applyFont="1" applyBorder="1" applyAlignment="1">
      <alignment horizontal="center"/>
    </xf>
    <xf numFmtId="0" fontId="13" fillId="0" borderId="8" xfId="79" applyFont="1" applyBorder="1" applyAlignment="1">
      <alignment horizontal="center"/>
    </xf>
    <xf numFmtId="0" fontId="13" fillId="0" borderId="7" xfId="79" applyFont="1" applyBorder="1"/>
    <xf numFmtId="0" fontId="13" fillId="0" borderId="8" xfId="79" applyFont="1" applyBorder="1"/>
    <xf numFmtId="164" fontId="13" fillId="0" borderId="7" xfId="46" applyFont="1" applyBorder="1"/>
    <xf numFmtId="10" fontId="13" fillId="0" borderId="8" xfId="2" applyNumberFormat="1" applyFont="1" applyBorder="1" applyAlignment="1">
      <alignment horizontal="right" vertical="top" wrapText="1"/>
    </xf>
    <xf numFmtId="164" fontId="3" fillId="0" borderId="0" xfId="46" applyFont="1" applyAlignment="1">
      <alignment horizontal="center"/>
    </xf>
    <xf numFmtId="0" fontId="6" fillId="0" borderId="0" xfId="79" applyFont="1" applyAlignment="1">
      <alignment horizontal="center"/>
    </xf>
    <xf numFmtId="164" fontId="13" fillId="0" borderId="9" xfId="46" applyFont="1" applyBorder="1"/>
    <xf numFmtId="4" fontId="13" fillId="0" borderId="10" xfId="79" applyNumberFormat="1" applyFont="1" applyBorder="1" applyAlignment="1">
      <alignment horizontal="right" vertical="top" wrapText="1"/>
    </xf>
    <xf numFmtId="10" fontId="13" fillId="0" borderId="11" xfId="2" applyNumberFormat="1" applyFont="1" applyBorder="1" applyAlignment="1">
      <alignment horizontal="right" vertical="top" wrapText="1"/>
    </xf>
    <xf numFmtId="0" fontId="3" fillId="0" borderId="1" xfId="79" applyFont="1" applyBorder="1"/>
    <xf numFmtId="164" fontId="3" fillId="0" borderId="1" xfId="79" applyNumberFormat="1" applyFont="1" applyBorder="1"/>
    <xf numFmtId="0" fontId="20" fillId="0" borderId="0" xfId="0" applyFont="1"/>
    <xf numFmtId="0" fontId="21" fillId="0" borderId="0" xfId="4" applyFont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8" fillId="0" borderId="0" xfId="0" applyFont="1" applyAlignment="1">
      <alignment horizontal="center"/>
    </xf>
    <xf numFmtId="43" fontId="3" fillId="0" borderId="0" xfId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1" applyNumberFormat="1" applyFont="1" applyBorder="1"/>
    <xf numFmtId="43" fontId="23" fillId="0" borderId="0" xfId="1" applyFont="1"/>
    <xf numFmtId="164" fontId="0" fillId="0" borderId="0" xfId="0" applyNumberFormat="1"/>
    <xf numFmtId="178" fontId="0" fillId="0" borderId="0" xfId="1" applyNumberFormat="1" applyFont="1" applyAlignment="1">
      <alignment horizontal="center"/>
    </xf>
    <xf numFmtId="178" fontId="6" fillId="0" borderId="0" xfId="1" applyNumberFormat="1" applyFont="1"/>
    <xf numFmtId="178" fontId="4" fillId="0" borderId="0" xfId="1" applyNumberFormat="1" applyFont="1" applyAlignment="1">
      <alignment horizontal="center"/>
    </xf>
    <xf numFmtId="178" fontId="3" fillId="0" borderId="0" xfId="1" applyNumberFormat="1" applyFont="1"/>
    <xf numFmtId="178" fontId="3" fillId="0" borderId="0" xfId="1" applyNumberFormat="1" applyFont="1" applyAlignment="1">
      <alignment horizontal="center"/>
    </xf>
    <xf numFmtId="43" fontId="3" fillId="0" borderId="0" xfId="0" applyNumberFormat="1" applyFont="1"/>
    <xf numFmtId="43" fontId="3" fillId="0" borderId="1" xfId="1" applyFont="1" applyBorder="1"/>
    <xf numFmtId="178" fontId="0" fillId="0" borderId="0" xfId="1" applyNumberFormat="1" applyFont="1"/>
    <xf numFmtId="43" fontId="3" fillId="0" borderId="1" xfId="1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79" applyFont="1" applyAlignment="1">
      <alignment horizontal="center"/>
    </xf>
    <xf numFmtId="0" fontId="4" fillId="0" borderId="0" xfId="79" applyFont="1" applyAlignment="1">
      <alignment horizontal="center"/>
    </xf>
    <xf numFmtId="0" fontId="13" fillId="0" borderId="0" xfId="79" applyFont="1" applyAlignment="1">
      <alignment horizontal="center"/>
    </xf>
    <xf numFmtId="0" fontId="13" fillId="0" borderId="0" xfId="79" applyFont="1"/>
    <xf numFmtId="4" fontId="13" fillId="0" borderId="0" xfId="79" applyNumberFormat="1" applyFont="1" applyAlignment="1">
      <alignment horizontal="right" vertical="top" wrapText="1"/>
    </xf>
    <xf numFmtId="0" fontId="13" fillId="0" borderId="0" xfId="79" applyFont="1" applyAlignment="1">
      <alignment horizontal="right" vertical="top" wrapText="1"/>
    </xf>
    <xf numFmtId="43" fontId="13" fillId="0" borderId="0" xfId="1" applyFont="1" applyBorder="1" applyAlignment="1">
      <alignment horizontal="right" vertical="top" wrapText="1"/>
    </xf>
    <xf numFmtId="0" fontId="3" fillId="0" borderId="10" xfId="79" applyBorder="1" applyAlignment="1">
      <alignment horizontal="center"/>
    </xf>
    <xf numFmtId="0" fontId="3" fillId="0" borderId="0" xfId="79" applyAlignment="1">
      <alignment horizontal="center"/>
    </xf>
    <xf numFmtId="15" fontId="3" fillId="0" borderId="0" xfId="79" applyNumberFormat="1" applyAlignment="1">
      <alignment horizontal="center"/>
    </xf>
    <xf numFmtId="0" fontId="3" fillId="0" borderId="0" xfId="79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3" fontId="6" fillId="0" borderId="0" xfId="1" applyFont="1" applyFill="1" applyBorder="1" applyAlignment="1" applyProtection="1"/>
    <xf numFmtId="43" fontId="6" fillId="0" borderId="0" xfId="0" applyNumberFormat="1" applyFont="1"/>
    <xf numFmtId="43" fontId="3" fillId="0" borderId="0" xfId="79" applyNumberFormat="1"/>
    <xf numFmtId="9" fontId="3" fillId="0" borderId="0" xfId="79" applyNumberFormat="1"/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79" applyFont="1" applyAlignment="1">
      <alignment horizontal="center"/>
    </xf>
    <xf numFmtId="0" fontId="3" fillId="0" borderId="14" xfId="79" applyBorder="1" applyAlignment="1">
      <alignment horizontal="center"/>
    </xf>
    <xf numFmtId="0" fontId="3" fillId="0" borderId="15" xfId="79" applyBorder="1" applyAlignment="1">
      <alignment horizontal="center"/>
    </xf>
    <xf numFmtId="0" fontId="3" fillId="0" borderId="16" xfId="79" applyBorder="1" applyAlignment="1">
      <alignment horizontal="center"/>
    </xf>
  </cellXfs>
  <cellStyles count="205">
    <cellStyle name="Calc Currency (0)" xfId="9" xr:uid="{00000000-0005-0000-0000-000000000000}"/>
    <cellStyle name="Calc Currency (2)" xfId="10" xr:uid="{00000000-0005-0000-0000-000001000000}"/>
    <cellStyle name="Calc Percent (0)" xfId="11" xr:uid="{00000000-0005-0000-0000-000002000000}"/>
    <cellStyle name="Calc Percent (1)" xfId="12" xr:uid="{00000000-0005-0000-0000-000003000000}"/>
    <cellStyle name="Calc Percent (2)" xfId="13" xr:uid="{00000000-0005-0000-0000-000004000000}"/>
    <cellStyle name="Calc Units (0)" xfId="14" xr:uid="{00000000-0005-0000-0000-000005000000}"/>
    <cellStyle name="Calc Units (1)" xfId="15" xr:uid="{00000000-0005-0000-0000-000006000000}"/>
    <cellStyle name="Calc Units (2)" xfId="16" xr:uid="{00000000-0005-0000-0000-000007000000}"/>
    <cellStyle name="Column_Title" xfId="17" xr:uid="{00000000-0005-0000-0000-000008000000}"/>
    <cellStyle name="Comma [00]" xfId="18" xr:uid="{00000000-0005-0000-0000-000009000000}"/>
    <cellStyle name="Comma_B-10 HIDRORENT" xfId="19" xr:uid="{00000000-0005-0000-0000-00000A000000}"/>
    <cellStyle name="Currency [00]" xfId="20" xr:uid="{00000000-0005-0000-0000-00000B000000}"/>
    <cellStyle name="Date Short" xfId="21" xr:uid="{00000000-0005-0000-0000-00000C000000}"/>
    <cellStyle name="DELTA" xfId="22" xr:uid="{00000000-0005-0000-0000-00000D000000}"/>
    <cellStyle name="Enter Currency (0)" xfId="23" xr:uid="{00000000-0005-0000-0000-00000E000000}"/>
    <cellStyle name="Enter Currency (2)" xfId="24" xr:uid="{00000000-0005-0000-0000-00000F000000}"/>
    <cellStyle name="Enter Units (0)" xfId="25" xr:uid="{00000000-0005-0000-0000-000010000000}"/>
    <cellStyle name="Enter Units (1)" xfId="26" xr:uid="{00000000-0005-0000-0000-000011000000}"/>
    <cellStyle name="Enter Units (2)" xfId="27" xr:uid="{00000000-0005-0000-0000-000012000000}"/>
    <cellStyle name="Euro" xfId="28" xr:uid="{00000000-0005-0000-0000-000013000000}"/>
    <cellStyle name="Euro 2" xfId="29" xr:uid="{00000000-0005-0000-0000-000014000000}"/>
    <cellStyle name="Euro 3" xfId="30" xr:uid="{00000000-0005-0000-0000-000015000000}"/>
    <cellStyle name="Euro 3 2" xfId="31" xr:uid="{00000000-0005-0000-0000-000016000000}"/>
    <cellStyle name="Euro 4" xfId="32" xr:uid="{00000000-0005-0000-0000-000017000000}"/>
    <cellStyle name="Euro 4 2" xfId="33" xr:uid="{00000000-0005-0000-0000-000018000000}"/>
    <cellStyle name="Euro 5" xfId="34" xr:uid="{00000000-0005-0000-0000-000019000000}"/>
    <cellStyle name="Grey" xfId="35" xr:uid="{00000000-0005-0000-0000-00001A000000}"/>
    <cellStyle name="Header1" xfId="36" xr:uid="{00000000-0005-0000-0000-00001B000000}"/>
    <cellStyle name="Header2" xfId="37" xr:uid="{00000000-0005-0000-0000-00001C000000}"/>
    <cellStyle name="Hipervínculo" xfId="4" builtinId="8"/>
    <cellStyle name="Hipervínculo 2" xfId="38" xr:uid="{00000000-0005-0000-0000-00001E000000}"/>
    <cellStyle name="Input [yellow]" xfId="39" xr:uid="{00000000-0005-0000-0000-00001F000000}"/>
    <cellStyle name="Link Currency (0)" xfId="40" xr:uid="{00000000-0005-0000-0000-000020000000}"/>
    <cellStyle name="Link Currency (2)" xfId="41" xr:uid="{00000000-0005-0000-0000-000021000000}"/>
    <cellStyle name="Link Units (0)" xfId="42" xr:uid="{00000000-0005-0000-0000-000022000000}"/>
    <cellStyle name="Link Units (1)" xfId="43" xr:uid="{00000000-0005-0000-0000-000023000000}"/>
    <cellStyle name="Link Units (2)" xfId="44" xr:uid="{00000000-0005-0000-0000-000024000000}"/>
    <cellStyle name="Millares" xfId="1" builtinId="3"/>
    <cellStyle name="Millares 10" xfId="45" xr:uid="{00000000-0005-0000-0000-000026000000}"/>
    <cellStyle name="Millares 10 2" xfId="46" xr:uid="{00000000-0005-0000-0000-000027000000}"/>
    <cellStyle name="Millares 11" xfId="47" xr:uid="{00000000-0005-0000-0000-000028000000}"/>
    <cellStyle name="Millares 12" xfId="48" xr:uid="{00000000-0005-0000-0000-000029000000}"/>
    <cellStyle name="Millares 13" xfId="203" xr:uid="{00000000-0005-0000-0000-00002A000000}"/>
    <cellStyle name="Millares 2" xfId="3" xr:uid="{00000000-0005-0000-0000-00002B000000}"/>
    <cellStyle name="Millares 2 2" xfId="49" xr:uid="{00000000-0005-0000-0000-00002C000000}"/>
    <cellStyle name="Millares 2 2 2" xfId="50" xr:uid="{00000000-0005-0000-0000-00002D000000}"/>
    <cellStyle name="Millares 2 2 2 2" xfId="128" xr:uid="{00000000-0005-0000-0000-00002E000000}"/>
    <cellStyle name="Millares 2 3" xfId="7" xr:uid="{00000000-0005-0000-0000-00002F000000}"/>
    <cellStyle name="Millares 2 3 2" xfId="126" xr:uid="{00000000-0005-0000-0000-000030000000}"/>
    <cellStyle name="Millares 3" xfId="51" xr:uid="{00000000-0005-0000-0000-000031000000}"/>
    <cellStyle name="Millares 3 2" xfId="129" xr:uid="{00000000-0005-0000-0000-000032000000}"/>
    <cellStyle name="Millares 3 3" xfId="130" xr:uid="{00000000-0005-0000-0000-000033000000}"/>
    <cellStyle name="Millares 3 4" xfId="131" xr:uid="{00000000-0005-0000-0000-000034000000}"/>
    <cellStyle name="Millares 3 5" xfId="132" xr:uid="{00000000-0005-0000-0000-000035000000}"/>
    <cellStyle name="Millares 4" xfId="52" xr:uid="{00000000-0005-0000-0000-000036000000}"/>
    <cellStyle name="Millares 4 2" xfId="53" xr:uid="{00000000-0005-0000-0000-000037000000}"/>
    <cellStyle name="Millares 4 2 2" xfId="54" xr:uid="{00000000-0005-0000-0000-000038000000}"/>
    <cellStyle name="Millares 4 3" xfId="55" xr:uid="{00000000-0005-0000-0000-000039000000}"/>
    <cellStyle name="Millares 5" xfId="56" xr:uid="{00000000-0005-0000-0000-00003A000000}"/>
    <cellStyle name="Millares 5 2" xfId="57" xr:uid="{00000000-0005-0000-0000-00003B000000}"/>
    <cellStyle name="Millares 5 2 2" xfId="58" xr:uid="{00000000-0005-0000-0000-00003C000000}"/>
    <cellStyle name="Millares 5 2 2 2" xfId="59" xr:uid="{00000000-0005-0000-0000-00003D000000}"/>
    <cellStyle name="Millares 5 2 2 2 2" xfId="133" xr:uid="{00000000-0005-0000-0000-00003E000000}"/>
    <cellStyle name="Millares 5 2 2 3" xfId="134" xr:uid="{00000000-0005-0000-0000-00003F000000}"/>
    <cellStyle name="Millares 5 2 3" xfId="135" xr:uid="{00000000-0005-0000-0000-000040000000}"/>
    <cellStyle name="Millares 5 2 3 2" xfId="136" xr:uid="{00000000-0005-0000-0000-000041000000}"/>
    <cellStyle name="Millares 5 2 4" xfId="137" xr:uid="{00000000-0005-0000-0000-000042000000}"/>
    <cellStyle name="Millares 5 3" xfId="60" xr:uid="{00000000-0005-0000-0000-000043000000}"/>
    <cellStyle name="Millares 5 3 2" xfId="138" xr:uid="{00000000-0005-0000-0000-000044000000}"/>
    <cellStyle name="Millares 5 3 2 2" xfId="139" xr:uid="{00000000-0005-0000-0000-000045000000}"/>
    <cellStyle name="Millares 5 3 3" xfId="140" xr:uid="{00000000-0005-0000-0000-000046000000}"/>
    <cellStyle name="Millares 5 4" xfId="61" xr:uid="{00000000-0005-0000-0000-000047000000}"/>
    <cellStyle name="Millares 5 4 2" xfId="141" xr:uid="{00000000-0005-0000-0000-000048000000}"/>
    <cellStyle name="Millares 5 5" xfId="142" xr:uid="{00000000-0005-0000-0000-000049000000}"/>
    <cellStyle name="Millares 6" xfId="62" xr:uid="{00000000-0005-0000-0000-00004A000000}"/>
    <cellStyle name="Millares 6 2" xfId="63" xr:uid="{00000000-0005-0000-0000-00004B000000}"/>
    <cellStyle name="Millares 6 3" xfId="64" xr:uid="{00000000-0005-0000-0000-00004C000000}"/>
    <cellStyle name="Millares 7" xfId="6" xr:uid="{00000000-0005-0000-0000-00004D000000}"/>
    <cellStyle name="Millares 7 2" xfId="127" xr:uid="{00000000-0005-0000-0000-00004E000000}"/>
    <cellStyle name="Millares 8" xfId="65" xr:uid="{00000000-0005-0000-0000-00004F000000}"/>
    <cellStyle name="Millares 8 2" xfId="143" xr:uid="{00000000-0005-0000-0000-000050000000}"/>
    <cellStyle name="Millares 8 3" xfId="144" xr:uid="{00000000-0005-0000-0000-000051000000}"/>
    <cellStyle name="Millares 9" xfId="66" xr:uid="{00000000-0005-0000-0000-000052000000}"/>
    <cellStyle name="Millares 9 2" xfId="204" xr:uid="{00000000-0005-0000-0000-000053000000}"/>
    <cellStyle name="Moneda 2" xfId="67" xr:uid="{00000000-0005-0000-0000-000054000000}"/>
    <cellStyle name="Moneda 2 2" xfId="68" xr:uid="{00000000-0005-0000-0000-000055000000}"/>
    <cellStyle name="Moneda 3" xfId="69" xr:uid="{00000000-0005-0000-0000-000056000000}"/>
    <cellStyle name="Moneda 3 2" xfId="70" xr:uid="{00000000-0005-0000-0000-000057000000}"/>
    <cellStyle name="Moneda 3 3" xfId="71" xr:uid="{00000000-0005-0000-0000-000058000000}"/>
    <cellStyle name="Moneda 4" xfId="72" xr:uid="{00000000-0005-0000-0000-000059000000}"/>
    <cellStyle name="Moneda 5" xfId="73" xr:uid="{00000000-0005-0000-0000-00005A000000}"/>
    <cellStyle name="Moneda 9" xfId="145" xr:uid="{00000000-0005-0000-0000-00005B000000}"/>
    <cellStyle name="Normal" xfId="0" builtinId="0"/>
    <cellStyle name="Normal - Style1" xfId="74" xr:uid="{00000000-0005-0000-0000-00005D000000}"/>
    <cellStyle name="Normal 10" xfId="75" xr:uid="{00000000-0005-0000-0000-00005E000000}"/>
    <cellStyle name="Normal 10 2" xfId="76" xr:uid="{00000000-0005-0000-0000-00005F000000}"/>
    <cellStyle name="Normal 11" xfId="77" xr:uid="{00000000-0005-0000-0000-000060000000}"/>
    <cellStyle name="Normal 12" xfId="78" xr:uid="{00000000-0005-0000-0000-000061000000}"/>
    <cellStyle name="Normal 13" xfId="146" xr:uid="{00000000-0005-0000-0000-000062000000}"/>
    <cellStyle name="Normal 14" xfId="147" xr:uid="{00000000-0005-0000-0000-000063000000}"/>
    <cellStyle name="Normal 15" xfId="148" xr:uid="{00000000-0005-0000-0000-000064000000}"/>
    <cellStyle name="Normal 2" xfId="79" xr:uid="{00000000-0005-0000-0000-000065000000}"/>
    <cellStyle name="Normal 2 2" xfId="5" xr:uid="{00000000-0005-0000-0000-000066000000}"/>
    <cellStyle name="Normal 2 2 2" xfId="125" xr:uid="{00000000-0005-0000-0000-000067000000}"/>
    <cellStyle name="Normal 2 3" xfId="80" xr:uid="{00000000-0005-0000-0000-000068000000}"/>
    <cellStyle name="Normal 3" xfId="81" xr:uid="{00000000-0005-0000-0000-000069000000}"/>
    <cellStyle name="Normal 3 10" xfId="149" xr:uid="{00000000-0005-0000-0000-00006A000000}"/>
    <cellStyle name="Normal 3 11" xfId="150" xr:uid="{00000000-0005-0000-0000-00006B000000}"/>
    <cellStyle name="Normal 3 12" xfId="151" xr:uid="{00000000-0005-0000-0000-00006C000000}"/>
    <cellStyle name="Normal 3 13" xfId="152" xr:uid="{00000000-0005-0000-0000-00006D000000}"/>
    <cellStyle name="Normal 3 14" xfId="153" xr:uid="{00000000-0005-0000-0000-00006E000000}"/>
    <cellStyle name="Normal 3 2" xfId="82" xr:uid="{00000000-0005-0000-0000-00006F000000}"/>
    <cellStyle name="Normal 3 3" xfId="154" xr:uid="{00000000-0005-0000-0000-000070000000}"/>
    <cellStyle name="Normal 3 3 2" xfId="155" xr:uid="{00000000-0005-0000-0000-000071000000}"/>
    <cellStyle name="Normal 3 3 2 2" xfId="156" xr:uid="{00000000-0005-0000-0000-000072000000}"/>
    <cellStyle name="Normal 3 3 2 2 2" xfId="157" xr:uid="{00000000-0005-0000-0000-000073000000}"/>
    <cellStyle name="Normal 3 3 2 3" xfId="158" xr:uid="{00000000-0005-0000-0000-000074000000}"/>
    <cellStyle name="Normal 3 3 3" xfId="159" xr:uid="{00000000-0005-0000-0000-000075000000}"/>
    <cellStyle name="Normal 3 3 3 2" xfId="160" xr:uid="{00000000-0005-0000-0000-000076000000}"/>
    <cellStyle name="Normal 3 3 4" xfId="161" xr:uid="{00000000-0005-0000-0000-000077000000}"/>
    <cellStyle name="Normal 3 4" xfId="162" xr:uid="{00000000-0005-0000-0000-000078000000}"/>
    <cellStyle name="Normal 3 5" xfId="163" xr:uid="{00000000-0005-0000-0000-000079000000}"/>
    <cellStyle name="Normal 3 5 2" xfId="164" xr:uid="{00000000-0005-0000-0000-00007A000000}"/>
    <cellStyle name="Normal 3 5 2 2" xfId="165" xr:uid="{00000000-0005-0000-0000-00007B000000}"/>
    <cellStyle name="Normal 3 5 3" xfId="166" xr:uid="{00000000-0005-0000-0000-00007C000000}"/>
    <cellStyle name="Normal 3 6" xfId="167" xr:uid="{00000000-0005-0000-0000-00007D000000}"/>
    <cellStyle name="Normal 3 7" xfId="168" xr:uid="{00000000-0005-0000-0000-00007E000000}"/>
    <cellStyle name="Normal 3 7 2" xfId="169" xr:uid="{00000000-0005-0000-0000-00007F000000}"/>
    <cellStyle name="Normal 3 8" xfId="170" xr:uid="{00000000-0005-0000-0000-000080000000}"/>
    <cellStyle name="Normal 3 8 2" xfId="171" xr:uid="{00000000-0005-0000-0000-000081000000}"/>
    <cellStyle name="Normal 3 9" xfId="172" xr:uid="{00000000-0005-0000-0000-000082000000}"/>
    <cellStyle name="Normal 4" xfId="83" xr:uid="{00000000-0005-0000-0000-000083000000}"/>
    <cellStyle name="Normal 4 2" xfId="84" xr:uid="{00000000-0005-0000-0000-000084000000}"/>
    <cellStyle name="Normal 4 2 2" xfId="85" xr:uid="{00000000-0005-0000-0000-000085000000}"/>
    <cellStyle name="Normal 4 2 2 2" xfId="86" xr:uid="{00000000-0005-0000-0000-000086000000}"/>
    <cellStyle name="Normal 4 2 2 2 2" xfId="173" xr:uid="{00000000-0005-0000-0000-000087000000}"/>
    <cellStyle name="Normal 4 2 2 3" xfId="174" xr:uid="{00000000-0005-0000-0000-000088000000}"/>
    <cellStyle name="Normal 4 2 3" xfId="87" xr:uid="{00000000-0005-0000-0000-000089000000}"/>
    <cellStyle name="Normal 4 2 3 2" xfId="175" xr:uid="{00000000-0005-0000-0000-00008A000000}"/>
    <cellStyle name="Normal 4 2 4" xfId="176" xr:uid="{00000000-0005-0000-0000-00008B000000}"/>
    <cellStyle name="Normal 4 3" xfId="88" xr:uid="{00000000-0005-0000-0000-00008C000000}"/>
    <cellStyle name="Normal 4 3 2" xfId="89" xr:uid="{00000000-0005-0000-0000-00008D000000}"/>
    <cellStyle name="Normal 4 4" xfId="90" xr:uid="{00000000-0005-0000-0000-00008E000000}"/>
    <cellStyle name="Normal 4 4 2" xfId="177" xr:uid="{00000000-0005-0000-0000-00008F000000}"/>
    <cellStyle name="Normal 4 4 2 2" xfId="178" xr:uid="{00000000-0005-0000-0000-000090000000}"/>
    <cellStyle name="Normal 4 4 3" xfId="179" xr:uid="{00000000-0005-0000-0000-000091000000}"/>
    <cellStyle name="Normal 4 5" xfId="180" xr:uid="{00000000-0005-0000-0000-000092000000}"/>
    <cellStyle name="Normal 4 5 2" xfId="181" xr:uid="{00000000-0005-0000-0000-000093000000}"/>
    <cellStyle name="Normal 4 6" xfId="182" xr:uid="{00000000-0005-0000-0000-000094000000}"/>
    <cellStyle name="Normal 4 6 2" xfId="183" xr:uid="{00000000-0005-0000-0000-000095000000}"/>
    <cellStyle name="Normal 4 7" xfId="184" xr:uid="{00000000-0005-0000-0000-000096000000}"/>
    <cellStyle name="Normal 4 8" xfId="185" xr:uid="{00000000-0005-0000-0000-000097000000}"/>
    <cellStyle name="Normal 5" xfId="91" xr:uid="{00000000-0005-0000-0000-000098000000}"/>
    <cellStyle name="Normal 5 2" xfId="92" xr:uid="{00000000-0005-0000-0000-000099000000}"/>
    <cellStyle name="Normal 5 3" xfId="93" xr:uid="{00000000-0005-0000-0000-00009A000000}"/>
    <cellStyle name="Normal 5 4" xfId="94" xr:uid="{00000000-0005-0000-0000-00009B000000}"/>
    <cellStyle name="Normal 6" xfId="95" xr:uid="{00000000-0005-0000-0000-00009C000000}"/>
    <cellStyle name="Normal 6 2" xfId="96" xr:uid="{00000000-0005-0000-0000-00009D000000}"/>
    <cellStyle name="Normal 6 2 2" xfId="97" xr:uid="{00000000-0005-0000-0000-00009E000000}"/>
    <cellStyle name="Normal 6 2 2 2" xfId="186" xr:uid="{00000000-0005-0000-0000-00009F000000}"/>
    <cellStyle name="Normal 6 2 3" xfId="187" xr:uid="{00000000-0005-0000-0000-0000A0000000}"/>
    <cellStyle name="Normal 6 3" xfId="188" xr:uid="{00000000-0005-0000-0000-0000A1000000}"/>
    <cellStyle name="Normal 6 3 2" xfId="189" xr:uid="{00000000-0005-0000-0000-0000A2000000}"/>
    <cellStyle name="Normal 6 4" xfId="190" xr:uid="{00000000-0005-0000-0000-0000A3000000}"/>
    <cellStyle name="Normal 7" xfId="98" xr:uid="{00000000-0005-0000-0000-0000A4000000}"/>
    <cellStyle name="Normal 7 2" xfId="191" xr:uid="{00000000-0005-0000-0000-0000A5000000}"/>
    <cellStyle name="Normal 7 2 2" xfId="192" xr:uid="{00000000-0005-0000-0000-0000A6000000}"/>
    <cellStyle name="Normal 7 2 2 2" xfId="193" xr:uid="{00000000-0005-0000-0000-0000A7000000}"/>
    <cellStyle name="Normal 7 2 3" xfId="194" xr:uid="{00000000-0005-0000-0000-0000A8000000}"/>
    <cellStyle name="Normal 7 3" xfId="195" xr:uid="{00000000-0005-0000-0000-0000A9000000}"/>
    <cellStyle name="Normal 7 3 2" xfId="196" xr:uid="{00000000-0005-0000-0000-0000AA000000}"/>
    <cellStyle name="Normal 7 4" xfId="197" xr:uid="{00000000-0005-0000-0000-0000AB000000}"/>
    <cellStyle name="Normal 8" xfId="99" xr:uid="{00000000-0005-0000-0000-0000AC000000}"/>
    <cellStyle name="Normal 8 2" xfId="198" xr:uid="{00000000-0005-0000-0000-0000AD000000}"/>
    <cellStyle name="Normal 8 2 2" xfId="199" xr:uid="{00000000-0005-0000-0000-0000AE000000}"/>
    <cellStyle name="Normal 8 3" xfId="200" xr:uid="{00000000-0005-0000-0000-0000AF000000}"/>
    <cellStyle name="Normal 9" xfId="100" xr:uid="{00000000-0005-0000-0000-0000B0000000}"/>
    <cellStyle name="Normal 9 2" xfId="201" xr:uid="{00000000-0005-0000-0000-0000B1000000}"/>
    <cellStyle name="Percent [0]" xfId="101" xr:uid="{00000000-0005-0000-0000-0000B2000000}"/>
    <cellStyle name="Percent [00]" xfId="102" xr:uid="{00000000-0005-0000-0000-0000B3000000}"/>
    <cellStyle name="Percent [2]" xfId="103" xr:uid="{00000000-0005-0000-0000-0000B4000000}"/>
    <cellStyle name="Porcentaje" xfId="2" builtinId="5"/>
    <cellStyle name="Porcentaje 2" xfId="104" xr:uid="{00000000-0005-0000-0000-0000B6000000}"/>
    <cellStyle name="Porcentaje 3" xfId="202" xr:uid="{00000000-0005-0000-0000-0000B7000000}"/>
    <cellStyle name="Porcentual 10" xfId="105" xr:uid="{00000000-0005-0000-0000-0000B8000000}"/>
    <cellStyle name="Porcentual 2" xfId="8" xr:uid="{00000000-0005-0000-0000-0000B9000000}"/>
    <cellStyle name="Porcentual 2 2" xfId="106" xr:uid="{00000000-0005-0000-0000-0000BA000000}"/>
    <cellStyle name="Porcentual 2 3" xfId="107" xr:uid="{00000000-0005-0000-0000-0000BB000000}"/>
    <cellStyle name="Porcentual 3" xfId="108" xr:uid="{00000000-0005-0000-0000-0000BC000000}"/>
    <cellStyle name="Porcentual 4" xfId="109" xr:uid="{00000000-0005-0000-0000-0000BD000000}"/>
    <cellStyle name="Porcentual 4 2" xfId="110" xr:uid="{00000000-0005-0000-0000-0000BE000000}"/>
    <cellStyle name="Porcentual 4 3" xfId="111" xr:uid="{00000000-0005-0000-0000-0000BF000000}"/>
    <cellStyle name="Porcentual 5" xfId="112" xr:uid="{00000000-0005-0000-0000-0000C0000000}"/>
    <cellStyle name="Porcentual 6" xfId="113" xr:uid="{00000000-0005-0000-0000-0000C1000000}"/>
    <cellStyle name="Porcentual 7" xfId="114" xr:uid="{00000000-0005-0000-0000-0000C2000000}"/>
    <cellStyle name="Porcentual 8" xfId="115" xr:uid="{00000000-0005-0000-0000-0000C3000000}"/>
    <cellStyle name="Porcentual 9" xfId="116" xr:uid="{00000000-0005-0000-0000-0000C4000000}"/>
    <cellStyle name="PrePop Currency (0)" xfId="117" xr:uid="{00000000-0005-0000-0000-0000C5000000}"/>
    <cellStyle name="PrePop Currency (2)" xfId="118" xr:uid="{00000000-0005-0000-0000-0000C6000000}"/>
    <cellStyle name="PrePop Units (0)" xfId="119" xr:uid="{00000000-0005-0000-0000-0000C7000000}"/>
    <cellStyle name="PrePop Units (1)" xfId="120" xr:uid="{00000000-0005-0000-0000-0000C8000000}"/>
    <cellStyle name="PrePop Units (2)" xfId="121" xr:uid="{00000000-0005-0000-0000-0000C9000000}"/>
    <cellStyle name="Text Indent A" xfId="122" xr:uid="{00000000-0005-0000-0000-0000CA000000}"/>
    <cellStyle name="Text Indent B" xfId="123" xr:uid="{00000000-0005-0000-0000-0000CB000000}"/>
    <cellStyle name="Text Indent C" xfId="124" xr:uid="{00000000-0005-0000-0000-0000C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ESCALANTE/Desktop/DecAnual-PM_2015-ConForm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Nicko%20respaldo\Gva\Cursos\Por%20revisar\DECLARACI&#211;N%20_PF_08\DECLARACI&#211;N%20PF\MATERIAL%20COMPLETO%20DEC%20PERSONAS%20FISICAS%202007\GVA%20Consultoria\Escritorio\fidel\Worksheet%20in%202246%20Papel%20de%20Trabajo%20del%20E..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Nicko%20respaldo\Gva\Cursos\Por%20revisar\DECLARACI&#211;N%20_PF_08\DECLARACI&#211;N%20PF\MATERIAL%20COMPLETO%20DEC%20PERSONAS%20FISICAS%202007\GVA%20Consultoria\Escritorio\fidel\Worksheet%20in%202215%20Estado%20de%20Cambi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4"/>
      <sheetName val="05"/>
      <sheetName val="06"/>
      <sheetName val="07"/>
      <sheetName val="08"/>
      <sheetName val="09"/>
      <sheetName val="11"/>
      <sheetName val="12"/>
      <sheetName val="14"/>
      <sheetName val="15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Estado de Resultados"/>
      <sheetName val="Balance"/>
      <sheetName val="Inversiones"/>
      <sheetName val="Costo de Venta Fiscal"/>
      <sheetName val="Conciliacion Contable Fiscal"/>
      <sheetName val="Datos de deducciones"/>
      <sheetName val="Cifras al cierre"/>
      <sheetName val="PTU"/>
      <sheetName val="Dividendos"/>
      <sheetName val="ISR"/>
      <sheetName val="INPC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Periodo</v>
          </cell>
          <cell r="B1" t="str">
            <v>INPC</v>
          </cell>
        </row>
        <row r="2">
          <cell r="A2">
            <v>25204</v>
          </cell>
          <cell r="B2">
            <v>1.5434126596E-2</v>
          </cell>
        </row>
        <row r="3">
          <cell r="A3">
            <v>25235</v>
          </cell>
          <cell r="B3">
            <v>1.5489521629000001E-2</v>
          </cell>
        </row>
        <row r="4">
          <cell r="A4">
            <v>25263</v>
          </cell>
          <cell r="B4">
            <v>1.5504809914E-2</v>
          </cell>
        </row>
        <row r="5">
          <cell r="A5">
            <v>25294</v>
          </cell>
          <cell r="B5">
            <v>1.5546833732E-2</v>
          </cell>
        </row>
        <row r="6">
          <cell r="A6">
            <v>25324</v>
          </cell>
          <cell r="B6">
            <v>1.5546833732E-2</v>
          </cell>
        </row>
        <row r="7">
          <cell r="A7">
            <v>25355</v>
          </cell>
          <cell r="B7">
            <v>1.5602235662000001E-2</v>
          </cell>
        </row>
        <row r="8">
          <cell r="A8">
            <v>25385</v>
          </cell>
          <cell r="B8">
            <v>1.5661457938000001E-2</v>
          </cell>
        </row>
        <row r="9">
          <cell r="A9">
            <v>25416</v>
          </cell>
          <cell r="B9">
            <v>1.5678656395999999E-2</v>
          </cell>
        </row>
        <row r="10">
          <cell r="A10">
            <v>25447</v>
          </cell>
          <cell r="B10">
            <v>1.5825753553000001E-2</v>
          </cell>
        </row>
        <row r="11">
          <cell r="A11">
            <v>25477</v>
          </cell>
          <cell r="B11">
            <v>1.5991959342000001E-2</v>
          </cell>
        </row>
        <row r="12">
          <cell r="A12">
            <v>25508</v>
          </cell>
          <cell r="B12">
            <v>1.5993869514999998E-2</v>
          </cell>
        </row>
        <row r="13">
          <cell r="A13">
            <v>25538</v>
          </cell>
          <cell r="B13">
            <v>1.6114224242E-2</v>
          </cell>
        </row>
        <row r="14">
          <cell r="A14">
            <v>25569</v>
          </cell>
          <cell r="B14">
            <v>1.6236489141999998E-2</v>
          </cell>
        </row>
        <row r="15">
          <cell r="A15">
            <v>25600</v>
          </cell>
          <cell r="B15">
            <v>1.6234578969000001E-2</v>
          </cell>
        </row>
        <row r="16">
          <cell r="A16">
            <v>25628</v>
          </cell>
          <cell r="B16">
            <v>1.6282340204E-2</v>
          </cell>
        </row>
        <row r="17">
          <cell r="A17">
            <v>25659</v>
          </cell>
          <cell r="B17">
            <v>1.6303352112999998E-2</v>
          </cell>
        </row>
        <row r="18">
          <cell r="A18">
            <v>25689</v>
          </cell>
          <cell r="B18">
            <v>1.6337742132999999E-2</v>
          </cell>
        </row>
        <row r="19">
          <cell r="A19">
            <v>25720</v>
          </cell>
          <cell r="B19">
            <v>1.6437084950999999E-2</v>
          </cell>
        </row>
        <row r="20">
          <cell r="A20">
            <v>25750</v>
          </cell>
          <cell r="B20">
            <v>1.6517319137000001E-2</v>
          </cell>
        </row>
        <row r="21">
          <cell r="A21">
            <v>25781</v>
          </cell>
          <cell r="B21">
            <v>1.6593732975999999E-2</v>
          </cell>
        </row>
        <row r="22">
          <cell r="A22">
            <v>25812</v>
          </cell>
          <cell r="B22">
            <v>1.6633853516999999E-2</v>
          </cell>
        </row>
        <row r="23">
          <cell r="A23">
            <v>25842</v>
          </cell>
          <cell r="B23">
            <v>1.6639584036999999E-2</v>
          </cell>
        </row>
        <row r="24">
          <cell r="A24">
            <v>25873</v>
          </cell>
          <cell r="B24">
            <v>1.6729375987E-2</v>
          </cell>
        </row>
        <row r="25">
          <cell r="A25">
            <v>25903</v>
          </cell>
          <cell r="B25">
            <v>1.6870742623E-2</v>
          </cell>
        </row>
        <row r="26">
          <cell r="A26">
            <v>25934</v>
          </cell>
          <cell r="B26">
            <v>1.7036948412E-2</v>
          </cell>
        </row>
        <row r="27">
          <cell r="A27">
            <v>25965</v>
          </cell>
          <cell r="B27">
            <v>1.710763173E-2</v>
          </cell>
        </row>
        <row r="28">
          <cell r="A28">
            <v>25993</v>
          </cell>
          <cell r="B28">
            <v>1.7172584527E-2</v>
          </cell>
        </row>
        <row r="29">
          <cell r="A29">
            <v>26024</v>
          </cell>
          <cell r="B29">
            <v>1.7260466302999999E-2</v>
          </cell>
        </row>
        <row r="30">
          <cell r="A30">
            <v>26054</v>
          </cell>
          <cell r="B30">
            <v>1.7296766496999998E-2</v>
          </cell>
        </row>
        <row r="31">
          <cell r="A31">
            <v>26085</v>
          </cell>
          <cell r="B31">
            <v>1.7375090509000001E-2</v>
          </cell>
        </row>
        <row r="32">
          <cell r="A32">
            <v>26115</v>
          </cell>
          <cell r="B32">
            <v>1.7361719293999999E-2</v>
          </cell>
        </row>
        <row r="33">
          <cell r="A33">
            <v>26146</v>
          </cell>
          <cell r="B33">
            <v>1.7520277492000001E-2</v>
          </cell>
        </row>
        <row r="34">
          <cell r="A34">
            <v>26177</v>
          </cell>
          <cell r="B34">
            <v>1.7577589594999998E-2</v>
          </cell>
        </row>
        <row r="35">
          <cell r="A35">
            <v>26207</v>
          </cell>
          <cell r="B35">
            <v>1.7594788053E-2</v>
          </cell>
        </row>
        <row r="36">
          <cell r="A36">
            <v>26238</v>
          </cell>
          <cell r="B36">
            <v>1.7623440657E-2</v>
          </cell>
        </row>
        <row r="37">
          <cell r="A37">
            <v>26268</v>
          </cell>
          <cell r="B37">
            <v>1.7707502085999999E-2</v>
          </cell>
        </row>
        <row r="38">
          <cell r="A38">
            <v>26299</v>
          </cell>
          <cell r="B38">
            <v>1.7785826098000002E-2</v>
          </cell>
        </row>
        <row r="39">
          <cell r="A39">
            <v>26330</v>
          </cell>
          <cell r="B39">
            <v>1.7841228027999999E-2</v>
          </cell>
        </row>
        <row r="40">
          <cell r="A40">
            <v>26359</v>
          </cell>
          <cell r="B40">
            <v>1.7938660671999999E-2</v>
          </cell>
        </row>
        <row r="41">
          <cell r="A41">
            <v>26390</v>
          </cell>
          <cell r="B41">
            <v>1.8051374703999999E-2</v>
          </cell>
        </row>
        <row r="42">
          <cell r="A42">
            <v>26420</v>
          </cell>
          <cell r="B42">
            <v>1.8087668001999999E-2</v>
          </cell>
        </row>
        <row r="43">
          <cell r="A43">
            <v>26451</v>
          </cell>
          <cell r="B43">
            <v>1.8221393943999999E-2</v>
          </cell>
        </row>
        <row r="44">
          <cell r="A44">
            <v>26481</v>
          </cell>
          <cell r="B44">
            <v>1.8290173983999999E-2</v>
          </cell>
        </row>
        <row r="45">
          <cell r="A45">
            <v>26512</v>
          </cell>
          <cell r="B45">
            <v>1.8410528711000001E-2</v>
          </cell>
        </row>
        <row r="46">
          <cell r="A46">
            <v>26543</v>
          </cell>
          <cell r="B46">
            <v>1.8494583243999999E-2</v>
          </cell>
        </row>
        <row r="47">
          <cell r="A47">
            <v>26573</v>
          </cell>
          <cell r="B47">
            <v>1.8507954459000001E-2</v>
          </cell>
        </row>
        <row r="48">
          <cell r="A48">
            <v>26604</v>
          </cell>
          <cell r="B48">
            <v>1.8628309185999999E-2</v>
          </cell>
        </row>
        <row r="49">
          <cell r="A49">
            <v>26634</v>
          </cell>
          <cell r="B49">
            <v>1.8691358706E-2</v>
          </cell>
        </row>
        <row r="50">
          <cell r="A50">
            <v>26665</v>
          </cell>
          <cell r="B50">
            <v>1.8962630937E-2</v>
          </cell>
        </row>
        <row r="51">
          <cell r="A51">
            <v>26696</v>
          </cell>
          <cell r="B51">
            <v>1.9119285856999998E-2</v>
          </cell>
        </row>
        <row r="52">
          <cell r="A52">
            <v>26724</v>
          </cell>
          <cell r="B52">
            <v>1.9287401818999999E-2</v>
          </cell>
        </row>
        <row r="53">
          <cell r="A53">
            <v>26755</v>
          </cell>
          <cell r="B53">
            <v>1.9593064069999999E-2</v>
          </cell>
        </row>
        <row r="54">
          <cell r="A54">
            <v>26785</v>
          </cell>
          <cell r="B54">
            <v>1.9801300572999999E-2</v>
          </cell>
        </row>
        <row r="55">
          <cell r="A55">
            <v>26816</v>
          </cell>
          <cell r="B55">
            <v>1.9963679118E-2</v>
          </cell>
        </row>
        <row r="56">
          <cell r="A56">
            <v>26846</v>
          </cell>
          <cell r="B56">
            <v>2.0475667699E-2</v>
          </cell>
        </row>
        <row r="57">
          <cell r="A57">
            <v>26877</v>
          </cell>
          <cell r="B57">
            <v>2.0804258929000001E-2</v>
          </cell>
        </row>
        <row r="58">
          <cell r="A58">
            <v>26908</v>
          </cell>
          <cell r="B58">
            <v>2.1299049051E-2</v>
          </cell>
        </row>
        <row r="59">
          <cell r="A59">
            <v>26938</v>
          </cell>
          <cell r="B59">
            <v>2.1572238351E-2</v>
          </cell>
        </row>
        <row r="60">
          <cell r="A60">
            <v>26969</v>
          </cell>
          <cell r="B60">
            <v>2.1837786957000001E-2</v>
          </cell>
        </row>
        <row r="61">
          <cell r="A61">
            <v>26999</v>
          </cell>
          <cell r="B61">
            <v>2.2686000564999999E-2</v>
          </cell>
        </row>
        <row r="62">
          <cell r="A62">
            <v>27030</v>
          </cell>
          <cell r="B62">
            <v>2.3497920876E-2</v>
          </cell>
        </row>
        <row r="63">
          <cell r="A63">
            <v>27061</v>
          </cell>
          <cell r="B63">
            <v>2.4029011191999999E-2</v>
          </cell>
        </row>
        <row r="64">
          <cell r="A64">
            <v>27089</v>
          </cell>
          <cell r="B64">
            <v>2.4214325612000001E-2</v>
          </cell>
        </row>
        <row r="65">
          <cell r="A65">
            <v>27120</v>
          </cell>
          <cell r="B65">
            <v>2.4542909945999999E-2</v>
          </cell>
        </row>
        <row r="66">
          <cell r="A66">
            <v>27150</v>
          </cell>
          <cell r="B66">
            <v>2.4735865060000001E-2</v>
          </cell>
        </row>
        <row r="67">
          <cell r="A67">
            <v>27181</v>
          </cell>
          <cell r="B67">
            <v>2.4980394861E-2</v>
          </cell>
        </row>
        <row r="68">
          <cell r="A68">
            <v>27211</v>
          </cell>
          <cell r="B68">
            <v>2.5341459042000001E-2</v>
          </cell>
        </row>
        <row r="69">
          <cell r="A69">
            <v>27242</v>
          </cell>
          <cell r="B69">
            <v>2.5608917820999999E-2</v>
          </cell>
        </row>
        <row r="70">
          <cell r="A70">
            <v>27273</v>
          </cell>
          <cell r="B70">
            <v>2.5899298684E-2</v>
          </cell>
        </row>
        <row r="71">
          <cell r="A71">
            <v>27303</v>
          </cell>
          <cell r="B71">
            <v>2.6413190542E-2</v>
          </cell>
        </row>
        <row r="72">
          <cell r="A72">
            <v>27334</v>
          </cell>
          <cell r="B72">
            <v>2.7146786839999999E-2</v>
          </cell>
        </row>
        <row r="73">
          <cell r="A73">
            <v>27364</v>
          </cell>
          <cell r="B73">
            <v>2.7358843689999999E-2</v>
          </cell>
        </row>
        <row r="74">
          <cell r="A74">
            <v>27395</v>
          </cell>
          <cell r="B74">
            <v>2.7708446828999998E-2</v>
          </cell>
        </row>
        <row r="75">
          <cell r="A75">
            <v>27426</v>
          </cell>
          <cell r="B75">
            <v>2.7861274506000001E-2</v>
          </cell>
        </row>
        <row r="76">
          <cell r="A76">
            <v>27454</v>
          </cell>
          <cell r="B76">
            <v>2.8037031162999999E-2</v>
          </cell>
        </row>
        <row r="77">
          <cell r="A77">
            <v>27485</v>
          </cell>
          <cell r="B77">
            <v>2.8273920269E-2</v>
          </cell>
        </row>
        <row r="78">
          <cell r="A78">
            <v>27515</v>
          </cell>
          <cell r="B78">
            <v>2.8652182908E-2</v>
          </cell>
        </row>
        <row r="79">
          <cell r="A79">
            <v>27546</v>
          </cell>
          <cell r="B79">
            <v>2.9139332335999999E-2</v>
          </cell>
        </row>
        <row r="80">
          <cell r="A80">
            <v>27576</v>
          </cell>
          <cell r="B80">
            <v>2.9372401095E-2</v>
          </cell>
        </row>
        <row r="81">
          <cell r="A81">
            <v>27607</v>
          </cell>
          <cell r="B81">
            <v>2.9626488659999999E-2</v>
          </cell>
        </row>
        <row r="82">
          <cell r="A82">
            <v>27638</v>
          </cell>
          <cell r="B82">
            <v>2.9842358961000001E-2</v>
          </cell>
        </row>
        <row r="83">
          <cell r="A83">
            <v>27668</v>
          </cell>
          <cell r="B83">
            <v>2.9995193534E-2</v>
          </cell>
        </row>
        <row r="84">
          <cell r="A84">
            <v>27699</v>
          </cell>
          <cell r="B84">
            <v>3.0205340210999999E-2</v>
          </cell>
        </row>
        <row r="85">
          <cell r="A85">
            <v>27729</v>
          </cell>
          <cell r="B85">
            <v>3.0451780184999999E-2</v>
          </cell>
        </row>
        <row r="86">
          <cell r="A86">
            <v>27760</v>
          </cell>
          <cell r="B86">
            <v>3.1040182603999999E-2</v>
          </cell>
        </row>
        <row r="87">
          <cell r="A87">
            <v>27791</v>
          </cell>
          <cell r="B87">
            <v>3.1620944328999999E-2</v>
          </cell>
        </row>
        <row r="88">
          <cell r="A88">
            <v>27820</v>
          </cell>
          <cell r="B88">
            <v>3.1930426927000002E-2</v>
          </cell>
        </row>
        <row r="89">
          <cell r="A89">
            <v>27851</v>
          </cell>
          <cell r="B89">
            <v>3.2153944818999997E-2</v>
          </cell>
        </row>
        <row r="90">
          <cell r="A90">
            <v>27881</v>
          </cell>
          <cell r="B90">
            <v>3.2379372884000002E-2</v>
          </cell>
        </row>
        <row r="91">
          <cell r="A91">
            <v>27912</v>
          </cell>
          <cell r="B91">
            <v>3.2509278478000003E-2</v>
          </cell>
        </row>
        <row r="92">
          <cell r="A92">
            <v>27942</v>
          </cell>
          <cell r="B92">
            <v>3.2784377952000003E-2</v>
          </cell>
        </row>
        <row r="93">
          <cell r="A93">
            <v>27973</v>
          </cell>
          <cell r="B93">
            <v>3.3097680897999998E-2</v>
          </cell>
        </row>
        <row r="94">
          <cell r="A94">
            <v>28004</v>
          </cell>
          <cell r="B94">
            <v>3.4226731396E-2</v>
          </cell>
        </row>
        <row r="95">
          <cell r="A95">
            <v>28034</v>
          </cell>
          <cell r="B95">
            <v>3.6154324095000002E-2</v>
          </cell>
        </row>
        <row r="96">
          <cell r="A96">
            <v>28065</v>
          </cell>
          <cell r="B96">
            <v>3.7787715584000001E-2</v>
          </cell>
        </row>
        <row r="97">
          <cell r="A97">
            <v>28095</v>
          </cell>
          <cell r="B97">
            <v>3.8735272010000002E-2</v>
          </cell>
        </row>
        <row r="98">
          <cell r="A98">
            <v>28126</v>
          </cell>
          <cell r="B98">
            <v>3.9969395847000003E-2</v>
          </cell>
        </row>
        <row r="99">
          <cell r="A99">
            <v>28157</v>
          </cell>
          <cell r="B99">
            <v>4.0851999476000003E-2</v>
          </cell>
        </row>
        <row r="100">
          <cell r="A100">
            <v>28185</v>
          </cell>
          <cell r="B100">
            <v>4.1564576968999997E-2</v>
          </cell>
        </row>
        <row r="101">
          <cell r="A101">
            <v>28216</v>
          </cell>
          <cell r="B101">
            <v>4.2193099929E-2</v>
          </cell>
        </row>
        <row r="102">
          <cell r="A102">
            <v>28246</v>
          </cell>
          <cell r="B102">
            <v>4.2563714976999997E-2</v>
          </cell>
        </row>
        <row r="103">
          <cell r="A103">
            <v>28277</v>
          </cell>
          <cell r="B103">
            <v>4.3085254424999997E-2</v>
          </cell>
        </row>
        <row r="104">
          <cell r="A104">
            <v>28307</v>
          </cell>
          <cell r="B104">
            <v>4.3572410749E-2</v>
          </cell>
        </row>
        <row r="105">
          <cell r="A105">
            <v>28338</v>
          </cell>
          <cell r="B105">
            <v>4.4466475419E-2</v>
          </cell>
        </row>
        <row r="106">
          <cell r="A106">
            <v>28369</v>
          </cell>
          <cell r="B106">
            <v>4.5255473647E-2</v>
          </cell>
        </row>
        <row r="107">
          <cell r="A107">
            <v>28399</v>
          </cell>
          <cell r="B107">
            <v>4.5601256439000003E-2</v>
          </cell>
        </row>
        <row r="108">
          <cell r="A108">
            <v>28430</v>
          </cell>
          <cell r="B108">
            <v>4.6099866907999998E-2</v>
          </cell>
        </row>
        <row r="109">
          <cell r="A109">
            <v>28460</v>
          </cell>
          <cell r="B109">
            <v>4.6737940736000003E-2</v>
          </cell>
        </row>
        <row r="110">
          <cell r="A110">
            <v>28491</v>
          </cell>
          <cell r="B110">
            <v>4.7777199286000001E-2</v>
          </cell>
        </row>
        <row r="111">
          <cell r="A111">
            <v>28522</v>
          </cell>
          <cell r="B111">
            <v>4.8463034348999998E-2</v>
          </cell>
        </row>
        <row r="112">
          <cell r="A112">
            <v>28550</v>
          </cell>
          <cell r="B112">
            <v>4.8967375339000002E-2</v>
          </cell>
        </row>
        <row r="113">
          <cell r="A113">
            <v>28581</v>
          </cell>
          <cell r="B113">
            <v>4.9511843765999999E-2</v>
          </cell>
        </row>
        <row r="114">
          <cell r="A114">
            <v>28611</v>
          </cell>
          <cell r="B114">
            <v>4.9997083019999999E-2</v>
          </cell>
        </row>
        <row r="115">
          <cell r="A115">
            <v>28642</v>
          </cell>
          <cell r="B115">
            <v>5.0684828256999999E-2</v>
          </cell>
        </row>
        <row r="116">
          <cell r="A116">
            <v>28672</v>
          </cell>
          <cell r="B116">
            <v>5.1544509803000002E-2</v>
          </cell>
        </row>
        <row r="117">
          <cell r="A117">
            <v>28703</v>
          </cell>
          <cell r="B117">
            <v>5.2058408556000003E-2</v>
          </cell>
        </row>
        <row r="118">
          <cell r="A118">
            <v>28734</v>
          </cell>
          <cell r="B118">
            <v>5.2652541496000002E-2</v>
          </cell>
        </row>
        <row r="119">
          <cell r="A119">
            <v>28764</v>
          </cell>
          <cell r="B119">
            <v>5.3290615324E-2</v>
          </cell>
        </row>
        <row r="120">
          <cell r="A120">
            <v>28795</v>
          </cell>
          <cell r="B120">
            <v>5.3838897201999997E-2</v>
          </cell>
        </row>
        <row r="121">
          <cell r="A121">
            <v>28825</v>
          </cell>
          <cell r="B121">
            <v>5.4295483853000003E-2</v>
          </cell>
        </row>
        <row r="122">
          <cell r="A122">
            <v>28856</v>
          </cell>
          <cell r="B122">
            <v>5.6223076551999998E-2</v>
          </cell>
        </row>
        <row r="123">
          <cell r="A123">
            <v>28887</v>
          </cell>
          <cell r="B123">
            <v>5.7031176514999997E-2</v>
          </cell>
        </row>
        <row r="124">
          <cell r="A124">
            <v>28915</v>
          </cell>
          <cell r="B124">
            <v>5.7804886457999999E-2</v>
          </cell>
        </row>
        <row r="125">
          <cell r="A125">
            <v>28946</v>
          </cell>
          <cell r="B125">
            <v>5.8322605559999997E-2</v>
          </cell>
        </row>
        <row r="126">
          <cell r="A126">
            <v>28976</v>
          </cell>
          <cell r="B126">
            <v>5.9086771530999997E-2</v>
          </cell>
        </row>
        <row r="127">
          <cell r="A127">
            <v>29007</v>
          </cell>
          <cell r="B127">
            <v>5.9742036920999997E-2</v>
          </cell>
        </row>
        <row r="128">
          <cell r="A128">
            <v>29037</v>
          </cell>
          <cell r="B128">
            <v>6.0466075454999997E-2</v>
          </cell>
        </row>
        <row r="129">
          <cell r="A129">
            <v>29068</v>
          </cell>
          <cell r="B129">
            <v>6.1381158930999997E-2</v>
          </cell>
        </row>
        <row r="130">
          <cell r="A130">
            <v>29099</v>
          </cell>
          <cell r="B130">
            <v>6.2133856964999998E-2</v>
          </cell>
        </row>
        <row r="131">
          <cell r="A131">
            <v>29129</v>
          </cell>
          <cell r="B131">
            <v>6.3218966574999994E-2</v>
          </cell>
        </row>
        <row r="132">
          <cell r="A132">
            <v>29160</v>
          </cell>
          <cell r="B132">
            <v>6.4032797059999993E-2</v>
          </cell>
        </row>
        <row r="133">
          <cell r="A133">
            <v>29190</v>
          </cell>
          <cell r="B133">
            <v>6.5165661010000001E-2</v>
          </cell>
        </row>
        <row r="134">
          <cell r="A134">
            <v>29221</v>
          </cell>
          <cell r="B134">
            <v>6.8342658934000003E-2</v>
          </cell>
        </row>
        <row r="135">
          <cell r="A135">
            <v>29252</v>
          </cell>
          <cell r="B135">
            <v>6.9922558667000007E-2</v>
          </cell>
        </row>
        <row r="136">
          <cell r="A136">
            <v>29281</v>
          </cell>
          <cell r="B136">
            <v>7.1361091764000004E-2</v>
          </cell>
        </row>
        <row r="137">
          <cell r="A137">
            <v>29312</v>
          </cell>
          <cell r="B137">
            <v>7.2608579919999999E-2</v>
          </cell>
        </row>
        <row r="138">
          <cell r="A138">
            <v>29342</v>
          </cell>
          <cell r="B138">
            <v>7.3793032349000004E-2</v>
          </cell>
        </row>
        <row r="139">
          <cell r="A139">
            <v>29373</v>
          </cell>
          <cell r="B139">
            <v>7.5256397702000002E-2</v>
          </cell>
        </row>
        <row r="140">
          <cell r="A140">
            <v>29403</v>
          </cell>
          <cell r="B140">
            <v>7.7357836883999997E-2</v>
          </cell>
        </row>
        <row r="141">
          <cell r="A141">
            <v>29434</v>
          </cell>
          <cell r="B141">
            <v>7.8960658700000005E-2</v>
          </cell>
        </row>
        <row r="142">
          <cell r="A142">
            <v>29465</v>
          </cell>
          <cell r="B142">
            <v>7.9837538703000005E-2</v>
          </cell>
        </row>
        <row r="143">
          <cell r="A143">
            <v>29495</v>
          </cell>
          <cell r="B143">
            <v>8.1046816492000004E-2</v>
          </cell>
        </row>
        <row r="144">
          <cell r="A144">
            <v>29526</v>
          </cell>
          <cell r="B144">
            <v>8.2452876639E-2</v>
          </cell>
        </row>
        <row r="145">
          <cell r="A145">
            <v>29556</v>
          </cell>
          <cell r="B145">
            <v>8.4615448270000004E-2</v>
          </cell>
        </row>
        <row r="146">
          <cell r="A146">
            <v>29587</v>
          </cell>
          <cell r="B146">
            <v>8.7341590063999996E-2</v>
          </cell>
        </row>
        <row r="147">
          <cell r="A147">
            <v>29618</v>
          </cell>
          <cell r="B147">
            <v>8.9486970134000005E-2</v>
          </cell>
        </row>
        <row r="148">
          <cell r="A148">
            <v>29646</v>
          </cell>
          <cell r="B148">
            <v>9.1401184721000006E-2</v>
          </cell>
        </row>
        <row r="149">
          <cell r="A149">
            <v>29677</v>
          </cell>
          <cell r="B149">
            <v>9.3462510257999995E-2</v>
          </cell>
        </row>
        <row r="150">
          <cell r="A150">
            <v>29707</v>
          </cell>
          <cell r="B150">
            <v>9.4876204202000006E-2</v>
          </cell>
        </row>
        <row r="151">
          <cell r="A151">
            <v>29738</v>
          </cell>
          <cell r="B151">
            <v>9.6202023267000003E-2</v>
          </cell>
        </row>
        <row r="152">
          <cell r="A152">
            <v>29768</v>
          </cell>
          <cell r="B152">
            <v>9.7896547205999995E-2</v>
          </cell>
        </row>
        <row r="153">
          <cell r="A153">
            <v>29799</v>
          </cell>
          <cell r="B153">
            <v>9.9913931853999993E-2</v>
          </cell>
        </row>
        <row r="154">
          <cell r="A154">
            <v>29830</v>
          </cell>
          <cell r="B154">
            <v>0.101772751408</v>
          </cell>
        </row>
        <row r="155">
          <cell r="A155">
            <v>29860</v>
          </cell>
          <cell r="B155">
            <v>0.10403084551</v>
          </cell>
        </row>
        <row r="156">
          <cell r="A156">
            <v>29891</v>
          </cell>
          <cell r="B156">
            <v>0.106032941874</v>
          </cell>
        </row>
        <row r="157">
          <cell r="A157">
            <v>29921</v>
          </cell>
          <cell r="B157">
            <v>0.108887079089</v>
          </cell>
        </row>
        <row r="158">
          <cell r="A158">
            <v>29952</v>
          </cell>
          <cell r="B158">
            <v>0.114297331963</v>
          </cell>
        </row>
        <row r="159">
          <cell r="A159">
            <v>29983</v>
          </cell>
          <cell r="B159">
            <v>0.118788687911</v>
          </cell>
        </row>
        <row r="160">
          <cell r="A160">
            <v>30011</v>
          </cell>
          <cell r="B160">
            <v>0.123127202389</v>
          </cell>
        </row>
        <row r="161">
          <cell r="A161">
            <v>30042</v>
          </cell>
          <cell r="B161">
            <v>0.12980023170300001</v>
          </cell>
        </row>
        <row r="162">
          <cell r="A162">
            <v>30072</v>
          </cell>
          <cell r="B162">
            <v>0.13709605345699999</v>
          </cell>
        </row>
        <row r="163">
          <cell r="A163">
            <v>30103</v>
          </cell>
          <cell r="B163">
            <v>0.14370030273100001</v>
          </cell>
        </row>
        <row r="164">
          <cell r="A164">
            <v>30133</v>
          </cell>
          <cell r="B164">
            <v>0.151105018171</v>
          </cell>
        </row>
        <row r="165">
          <cell r="A165">
            <v>30164</v>
          </cell>
          <cell r="B165">
            <v>0.16806172550000001</v>
          </cell>
        </row>
        <row r="166">
          <cell r="A166">
            <v>30195</v>
          </cell>
          <cell r="B166">
            <v>0.17703296945800001</v>
          </cell>
        </row>
        <row r="167">
          <cell r="A167">
            <v>30225</v>
          </cell>
          <cell r="B167">
            <v>0.18621053284899999</v>
          </cell>
        </row>
        <row r="168">
          <cell r="A168">
            <v>30256</v>
          </cell>
          <cell r="B168">
            <v>0.19562498534600001</v>
          </cell>
        </row>
        <row r="169">
          <cell r="A169">
            <v>30286</v>
          </cell>
          <cell r="B169">
            <v>0.21651520898099999</v>
          </cell>
        </row>
        <row r="170">
          <cell r="A170">
            <v>30317</v>
          </cell>
          <cell r="B170">
            <v>0.240074262308</v>
          </cell>
        </row>
        <row r="171">
          <cell r="A171">
            <v>30348</v>
          </cell>
          <cell r="B171">
            <v>0.25295800376499999</v>
          </cell>
        </row>
        <row r="172">
          <cell r="A172">
            <v>30376</v>
          </cell>
          <cell r="B172">
            <v>0.26520176122099998</v>
          </cell>
        </row>
        <row r="173">
          <cell r="A173">
            <v>30407</v>
          </cell>
          <cell r="B173">
            <v>0.28199226276299999</v>
          </cell>
        </row>
        <row r="174">
          <cell r="A174">
            <v>30437</v>
          </cell>
          <cell r="B174">
            <v>0.29422264900400003</v>
          </cell>
        </row>
        <row r="175">
          <cell r="A175">
            <v>30468</v>
          </cell>
          <cell r="B175">
            <v>0.30536410528699998</v>
          </cell>
        </row>
        <row r="176">
          <cell r="A176">
            <v>30498</v>
          </cell>
          <cell r="B176">
            <v>0.32046199306299999</v>
          </cell>
        </row>
        <row r="177">
          <cell r="A177">
            <v>30529</v>
          </cell>
          <cell r="B177">
            <v>0.33290060891099998</v>
          </cell>
        </row>
        <row r="178">
          <cell r="A178">
            <v>30560</v>
          </cell>
          <cell r="B178">
            <v>0.34314609035100002</v>
          </cell>
        </row>
        <row r="179">
          <cell r="A179">
            <v>30590</v>
          </cell>
          <cell r="B179">
            <v>0.35453206953900002</v>
          </cell>
        </row>
        <row r="180">
          <cell r="A180">
            <v>30621</v>
          </cell>
          <cell r="B180">
            <v>0.37535352692500001</v>
          </cell>
        </row>
        <row r="181">
          <cell r="A181">
            <v>30651</v>
          </cell>
          <cell r="B181">
            <v>0.391412349238</v>
          </cell>
        </row>
        <row r="182">
          <cell r="A182">
            <v>30682</v>
          </cell>
          <cell r="B182">
            <v>0.41627811989300001</v>
          </cell>
        </row>
        <row r="183">
          <cell r="A183">
            <v>30713</v>
          </cell>
          <cell r="B183">
            <v>0.43824772261799999</v>
          </cell>
        </row>
        <row r="184">
          <cell r="A184">
            <v>30742</v>
          </cell>
          <cell r="B184">
            <v>0.45697919496900002</v>
          </cell>
        </row>
        <row r="185">
          <cell r="A185">
            <v>30773</v>
          </cell>
          <cell r="B185">
            <v>0.47674801569500003</v>
          </cell>
        </row>
        <row r="186">
          <cell r="A186">
            <v>30803</v>
          </cell>
          <cell r="B186">
            <v>0.49255657768599997</v>
          </cell>
        </row>
        <row r="187">
          <cell r="A187">
            <v>30834</v>
          </cell>
          <cell r="B187">
            <v>0.51038252432499998</v>
          </cell>
        </row>
        <row r="188">
          <cell r="A188">
            <v>30864</v>
          </cell>
          <cell r="B188">
            <v>0.52711381048600003</v>
          </cell>
        </row>
        <row r="189">
          <cell r="A189">
            <v>30895</v>
          </cell>
          <cell r="B189">
            <v>0.54209707405499996</v>
          </cell>
        </row>
        <row r="190">
          <cell r="A190">
            <v>30926</v>
          </cell>
          <cell r="B190">
            <v>0.55824568831800003</v>
          </cell>
        </row>
        <row r="191">
          <cell r="A191">
            <v>30956</v>
          </cell>
          <cell r="B191">
            <v>0.57775087750800003</v>
          </cell>
        </row>
        <row r="192">
          <cell r="A192">
            <v>30987</v>
          </cell>
          <cell r="B192">
            <v>0.59757892051100003</v>
          </cell>
        </row>
        <row r="193">
          <cell r="A193">
            <v>31017</v>
          </cell>
          <cell r="B193">
            <v>0.62295858991999997</v>
          </cell>
        </row>
        <row r="194">
          <cell r="A194">
            <v>31048</v>
          </cell>
          <cell r="B194">
            <v>0.669169260687</v>
          </cell>
        </row>
        <row r="195">
          <cell r="A195">
            <v>31079</v>
          </cell>
          <cell r="B195">
            <v>0.69696940274300001</v>
          </cell>
        </row>
        <row r="196">
          <cell r="A196">
            <v>31107</v>
          </cell>
          <cell r="B196">
            <v>0.72397673311999999</v>
          </cell>
        </row>
        <row r="197">
          <cell r="A197">
            <v>31138</v>
          </cell>
          <cell r="B197">
            <v>0.74625390827000004</v>
          </cell>
        </row>
        <row r="198">
          <cell r="A198">
            <v>31168</v>
          </cell>
          <cell r="B198">
            <v>0.76393275085699996</v>
          </cell>
        </row>
        <row r="199">
          <cell r="A199">
            <v>31199</v>
          </cell>
          <cell r="B199">
            <v>0.78306540792900003</v>
          </cell>
        </row>
        <row r="200">
          <cell r="A200">
            <v>31229</v>
          </cell>
          <cell r="B200">
            <v>0.81033636984299995</v>
          </cell>
        </row>
        <row r="201">
          <cell r="A201">
            <v>31260</v>
          </cell>
          <cell r="B201">
            <v>0.84576283505600003</v>
          </cell>
        </row>
        <row r="202">
          <cell r="A202">
            <v>31291</v>
          </cell>
          <cell r="B202">
            <v>0.87954062049600001</v>
          </cell>
        </row>
        <row r="203">
          <cell r="A203">
            <v>31321</v>
          </cell>
          <cell r="B203">
            <v>0.91295161123500002</v>
          </cell>
        </row>
        <row r="204">
          <cell r="A204">
            <v>31352</v>
          </cell>
          <cell r="B204">
            <v>0.95507211077599996</v>
          </cell>
        </row>
        <row r="205">
          <cell r="A205">
            <v>31382</v>
          </cell>
          <cell r="B205">
            <v>1.0200906746289999</v>
          </cell>
        </row>
        <row r="206">
          <cell r="A206">
            <v>31413</v>
          </cell>
          <cell r="B206">
            <v>1.1102768510409999</v>
          </cell>
        </row>
        <row r="207">
          <cell r="A207">
            <v>31444</v>
          </cell>
          <cell r="B207">
            <v>1.159637770407</v>
          </cell>
        </row>
        <row r="208">
          <cell r="A208">
            <v>31472</v>
          </cell>
          <cell r="B208">
            <v>1.213537800059</v>
          </cell>
        </row>
        <row r="209">
          <cell r="A209">
            <v>31503</v>
          </cell>
          <cell r="B209">
            <v>1.276894312924</v>
          </cell>
        </row>
        <row r="210">
          <cell r="A210">
            <v>31533</v>
          </cell>
          <cell r="B210">
            <v>1.347852309793</v>
          </cell>
        </row>
        <row r="211">
          <cell r="A211">
            <v>31564</v>
          </cell>
          <cell r="B211">
            <v>1.434370511609</v>
          </cell>
        </row>
        <row r="212">
          <cell r="A212">
            <v>31594</v>
          </cell>
          <cell r="B212">
            <v>1.505939839876</v>
          </cell>
        </row>
        <row r="213">
          <cell r="A213">
            <v>31625</v>
          </cell>
          <cell r="B213">
            <v>1.626004668547</v>
          </cell>
        </row>
        <row r="214">
          <cell r="A214">
            <v>31656</v>
          </cell>
          <cell r="B214">
            <v>1.7235497093359999</v>
          </cell>
        </row>
        <row r="215">
          <cell r="A215">
            <v>31686</v>
          </cell>
          <cell r="B215">
            <v>1.822069042086</v>
          </cell>
        </row>
        <row r="216">
          <cell r="A216">
            <v>31717</v>
          </cell>
          <cell r="B216">
            <v>1.9451714122179999</v>
          </cell>
        </row>
        <row r="217">
          <cell r="A217">
            <v>31747</v>
          </cell>
          <cell r="B217">
            <v>2.0988229951799999</v>
          </cell>
        </row>
        <row r="218">
          <cell r="A218">
            <v>31778</v>
          </cell>
          <cell r="B218">
            <v>2.2687626488660002</v>
          </cell>
        </row>
        <row r="219">
          <cell r="A219">
            <v>31809</v>
          </cell>
          <cell r="B219">
            <v>2.432470571604</v>
          </cell>
        </row>
        <row r="220">
          <cell r="A220">
            <v>31837</v>
          </cell>
          <cell r="B220">
            <v>2.5932250212049999</v>
          </cell>
        </row>
        <row r="221">
          <cell r="A221">
            <v>31868</v>
          </cell>
          <cell r="B221">
            <v>2.8201194306719999</v>
          </cell>
        </row>
        <row r="222">
          <cell r="A222">
            <v>31898</v>
          </cell>
          <cell r="B222">
            <v>3.032724052326</v>
          </cell>
        </row>
        <row r="223">
          <cell r="A223">
            <v>31929</v>
          </cell>
          <cell r="B223">
            <v>3.2521201478489998</v>
          </cell>
        </row>
        <row r="224">
          <cell r="A224">
            <v>31959</v>
          </cell>
          <cell r="B224">
            <v>3.515516574376</v>
          </cell>
        </row>
        <row r="225">
          <cell r="A225">
            <v>31990</v>
          </cell>
          <cell r="B225">
            <v>3.8028388558269999</v>
          </cell>
        </row>
        <row r="226">
          <cell r="A226">
            <v>32021</v>
          </cell>
          <cell r="B226">
            <v>4.0533687462500003</v>
          </cell>
        </row>
        <row r="227">
          <cell r="A227">
            <v>32051</v>
          </cell>
          <cell r="B227">
            <v>4.391158068587</v>
          </cell>
        </row>
        <row r="228">
          <cell r="A228">
            <v>32082</v>
          </cell>
          <cell r="B228">
            <v>4.7394679649410003</v>
          </cell>
        </row>
        <row r="229">
          <cell r="A229">
            <v>32112</v>
          </cell>
          <cell r="B229">
            <v>5.4394787294929996</v>
          </cell>
        </row>
        <row r="230">
          <cell r="A230">
            <v>32143</v>
          </cell>
          <cell r="B230">
            <v>6.2805515298629997</v>
          </cell>
        </row>
        <row r="231">
          <cell r="A231">
            <v>32174</v>
          </cell>
          <cell r="B231">
            <v>6.8043966403010003</v>
          </cell>
        </row>
        <row r="232">
          <cell r="A232">
            <v>32203</v>
          </cell>
          <cell r="B232">
            <v>7.1528364491460001</v>
          </cell>
        </row>
        <row r="233">
          <cell r="A233">
            <v>32234</v>
          </cell>
          <cell r="B233">
            <v>7.3729947935700002</v>
          </cell>
        </row>
        <row r="234">
          <cell r="A234">
            <v>32264</v>
          </cell>
          <cell r="B234">
            <v>7.5156481970579998</v>
          </cell>
        </row>
        <row r="235">
          <cell r="A235">
            <v>32295</v>
          </cell>
          <cell r="B235">
            <v>7.6689711887899996</v>
          </cell>
        </row>
        <row r="236">
          <cell r="A236">
            <v>32325</v>
          </cell>
          <cell r="B236">
            <v>7.7969775537370003</v>
          </cell>
        </row>
        <row r="237">
          <cell r="A237">
            <v>32356</v>
          </cell>
          <cell r="B237">
            <v>7.8687073503749998</v>
          </cell>
        </row>
        <row r="238">
          <cell r="A238">
            <v>32387</v>
          </cell>
          <cell r="B238">
            <v>7.9136934550699998</v>
          </cell>
        </row>
        <row r="239">
          <cell r="A239">
            <v>32417</v>
          </cell>
          <cell r="B239">
            <v>7.9740563673600002</v>
          </cell>
        </row>
        <row r="240">
          <cell r="A240">
            <v>32448</v>
          </cell>
          <cell r="B240">
            <v>8.0807694137770003</v>
          </cell>
        </row>
        <row r="241">
          <cell r="A241">
            <v>32478</v>
          </cell>
          <cell r="B241">
            <v>8.2493717873569992</v>
          </cell>
        </row>
        <row r="242">
          <cell r="A242">
            <v>32509</v>
          </cell>
          <cell r="B242">
            <v>8.4513125512889999</v>
          </cell>
        </row>
        <row r="243">
          <cell r="A243">
            <v>32540</v>
          </cell>
          <cell r="B243">
            <v>8.5660015171050006</v>
          </cell>
        </row>
        <row r="244">
          <cell r="A244">
            <v>32568</v>
          </cell>
          <cell r="B244">
            <v>8.6588622537289996</v>
          </cell>
        </row>
        <row r="245">
          <cell r="A245">
            <v>32599</v>
          </cell>
          <cell r="B245">
            <v>8.7883530028340004</v>
          </cell>
        </row>
        <row r="246">
          <cell r="A246">
            <v>32629</v>
          </cell>
          <cell r="B246">
            <v>8.9093176335909998</v>
          </cell>
        </row>
        <row r="247">
          <cell r="A247">
            <v>32660</v>
          </cell>
          <cell r="B247">
            <v>9.0175188776180004</v>
          </cell>
        </row>
        <row r="248">
          <cell r="A248">
            <v>32690</v>
          </cell>
          <cell r="B248">
            <v>9.1077203354179996</v>
          </cell>
        </row>
        <row r="249">
          <cell r="A249">
            <v>32721</v>
          </cell>
          <cell r="B249">
            <v>9.1944888044519999</v>
          </cell>
        </row>
        <row r="250">
          <cell r="A250">
            <v>32752</v>
          </cell>
          <cell r="B250">
            <v>9.2824226172830002</v>
          </cell>
        </row>
        <row r="251">
          <cell r="A251">
            <v>32782</v>
          </cell>
          <cell r="B251">
            <v>9.4197039782639997</v>
          </cell>
        </row>
        <row r="252">
          <cell r="A252">
            <v>32813</v>
          </cell>
          <cell r="B252">
            <v>9.5519246895110008</v>
          </cell>
        </row>
        <row r="253">
          <cell r="A253">
            <v>32843</v>
          </cell>
          <cell r="B253">
            <v>9.8742875328420006</v>
          </cell>
        </row>
        <row r="254">
          <cell r="A254">
            <v>32874</v>
          </cell>
          <cell r="B254">
            <v>10.350838773075999</v>
          </cell>
        </row>
        <row r="255">
          <cell r="A255">
            <v>32905</v>
          </cell>
          <cell r="B255">
            <v>10.585225779758</v>
          </cell>
        </row>
        <row r="256">
          <cell r="A256">
            <v>32933</v>
          </cell>
          <cell r="B256">
            <v>10.771835580257999</v>
          </cell>
        </row>
        <row r="257">
          <cell r="A257">
            <v>32964</v>
          </cell>
          <cell r="B257">
            <v>10.935778488824999</v>
          </cell>
        </row>
        <row r="258">
          <cell r="A258">
            <v>32994</v>
          </cell>
          <cell r="B258">
            <v>11.126616006840999</v>
          </cell>
        </row>
        <row r="259">
          <cell r="A259">
            <v>33025</v>
          </cell>
          <cell r="B259">
            <v>11.371676415217999</v>
          </cell>
        </row>
        <row r="260">
          <cell r="A260">
            <v>33055</v>
          </cell>
          <cell r="B260">
            <v>11.579059911870001</v>
          </cell>
        </row>
        <row r="261">
          <cell r="A261">
            <v>33086</v>
          </cell>
          <cell r="B261">
            <v>11.776352671829001</v>
          </cell>
        </row>
        <row r="262">
          <cell r="A262">
            <v>33117</v>
          </cell>
          <cell r="B262">
            <v>11.944221449111</v>
          </cell>
        </row>
        <row r="263">
          <cell r="A263">
            <v>33147</v>
          </cell>
          <cell r="B263">
            <v>12.115933957645</v>
          </cell>
        </row>
        <row r="264">
          <cell r="A264">
            <v>33178</v>
          </cell>
          <cell r="B264">
            <v>12.437616696434</v>
          </cell>
        </row>
        <row r="265">
          <cell r="A265">
            <v>33208</v>
          </cell>
          <cell r="B265">
            <v>12.829619358264001</v>
          </cell>
        </row>
        <row r="266">
          <cell r="A266">
            <v>33239</v>
          </cell>
          <cell r="B266">
            <v>13.156630205568</v>
          </cell>
        </row>
        <row r="267">
          <cell r="A267">
            <v>33270</v>
          </cell>
          <cell r="B267">
            <v>13.386308075828</v>
          </cell>
        </row>
        <row r="268">
          <cell r="A268">
            <v>33298</v>
          </cell>
          <cell r="B268">
            <v>13.577210546641</v>
          </cell>
        </row>
        <row r="269">
          <cell r="A269">
            <v>33329</v>
          </cell>
          <cell r="B269">
            <v>13.719437933150999</v>
          </cell>
        </row>
        <row r="270">
          <cell r="A270">
            <v>33359</v>
          </cell>
          <cell r="B270">
            <v>13.853553757248999</v>
          </cell>
        </row>
        <row r="271">
          <cell r="A271">
            <v>33390</v>
          </cell>
          <cell r="B271">
            <v>13.998919931316999</v>
          </cell>
        </row>
        <row r="272">
          <cell r="A272">
            <v>33420</v>
          </cell>
          <cell r="B272">
            <v>14.1226298125</v>
          </cell>
        </row>
        <row r="273">
          <cell r="A273">
            <v>33451</v>
          </cell>
          <cell r="B273">
            <v>14.220917993559</v>
          </cell>
        </row>
        <row r="274">
          <cell r="A274">
            <v>33482</v>
          </cell>
          <cell r="B274">
            <v>14.362585630253999</v>
          </cell>
        </row>
        <row r="275">
          <cell r="A275">
            <v>33512</v>
          </cell>
          <cell r="B275">
            <v>14.529631026183999</v>
          </cell>
        </row>
        <row r="276">
          <cell r="A276">
            <v>33543</v>
          </cell>
          <cell r="B276">
            <v>14.890406287712</v>
          </cell>
        </row>
        <row r="277">
          <cell r="A277">
            <v>33573</v>
          </cell>
          <cell r="B277">
            <v>15.240897864329</v>
          </cell>
        </row>
        <row r="278">
          <cell r="A278">
            <v>33604</v>
          </cell>
          <cell r="B278">
            <v>15.517902070849001</v>
          </cell>
        </row>
        <row r="279">
          <cell r="A279">
            <v>33635</v>
          </cell>
          <cell r="B279">
            <v>15.701758987125</v>
          </cell>
        </row>
        <row r="280">
          <cell r="A280">
            <v>33664</v>
          </cell>
          <cell r="B280">
            <v>15.861556329433</v>
          </cell>
        </row>
        <row r="281">
          <cell r="A281">
            <v>33695</v>
          </cell>
          <cell r="B281">
            <v>16.002952687000001</v>
          </cell>
        </row>
        <row r="282">
          <cell r="A282">
            <v>33725</v>
          </cell>
          <cell r="B282">
            <v>16.108466006495998</v>
          </cell>
        </row>
        <row r="283">
          <cell r="A283">
            <v>33756</v>
          </cell>
          <cell r="B283">
            <v>16.217494452221999</v>
          </cell>
        </row>
        <row r="284">
          <cell r="A284">
            <v>33786</v>
          </cell>
          <cell r="B284">
            <v>16.319893816415998</v>
          </cell>
        </row>
        <row r="285">
          <cell r="A285">
            <v>33817</v>
          </cell>
          <cell r="B285">
            <v>16.420153531063001</v>
          </cell>
        </row>
        <row r="286">
          <cell r="A286">
            <v>33848</v>
          </cell>
          <cell r="B286">
            <v>16.562988421728001</v>
          </cell>
        </row>
        <row r="287">
          <cell r="A287">
            <v>33878</v>
          </cell>
          <cell r="B287">
            <v>16.682252798025001</v>
          </cell>
        </row>
        <row r="288">
          <cell r="A288">
            <v>33909</v>
          </cell>
          <cell r="B288">
            <v>16.820858067896999</v>
          </cell>
        </row>
        <row r="289">
          <cell r="A289">
            <v>33939</v>
          </cell>
          <cell r="B289">
            <v>17.060370670215999</v>
          </cell>
        </row>
        <row r="290">
          <cell r="A290">
            <v>33970</v>
          </cell>
          <cell r="B290">
            <v>17.274369884079</v>
          </cell>
        </row>
        <row r="291">
          <cell r="A291">
            <v>34001</v>
          </cell>
          <cell r="B291">
            <v>17.415502610111002</v>
          </cell>
        </row>
        <row r="292">
          <cell r="A292">
            <v>34029</v>
          </cell>
          <cell r="B292">
            <v>17.516998351872001</v>
          </cell>
        </row>
        <row r="293">
          <cell r="A293">
            <v>34060</v>
          </cell>
          <cell r="B293">
            <v>17.618012674726</v>
          </cell>
        </row>
        <row r="294">
          <cell r="A294">
            <v>34090</v>
          </cell>
          <cell r="B294">
            <v>17.718721335329001</v>
          </cell>
        </row>
        <row r="295">
          <cell r="A295">
            <v>34121</v>
          </cell>
          <cell r="B295">
            <v>17.818102266693</v>
          </cell>
        </row>
        <row r="296">
          <cell r="A296">
            <v>34151</v>
          </cell>
          <cell r="B296">
            <v>17.903728314013001</v>
          </cell>
        </row>
        <row r="297">
          <cell r="A297">
            <v>34182</v>
          </cell>
          <cell r="B297">
            <v>17.999553984815002</v>
          </cell>
        </row>
        <row r="298">
          <cell r="A298">
            <v>34213</v>
          </cell>
          <cell r="B298">
            <v>18.132863626020001</v>
          </cell>
        </row>
        <row r="299">
          <cell r="A299">
            <v>34243</v>
          </cell>
          <cell r="B299">
            <v>18.207023453070001</v>
          </cell>
        </row>
        <row r="300">
          <cell r="A300">
            <v>34274</v>
          </cell>
          <cell r="B300">
            <v>18.287329032569001</v>
          </cell>
        </row>
        <row r="301">
          <cell r="A301">
            <v>34304</v>
          </cell>
          <cell r="B301">
            <v>18.426767234662002</v>
          </cell>
        </row>
        <row r="302">
          <cell r="A302">
            <v>34335</v>
          </cell>
          <cell r="B302">
            <v>18.569623144131999</v>
          </cell>
        </row>
        <row r="303">
          <cell r="A303">
            <v>34366</v>
          </cell>
          <cell r="B303">
            <v>18.665129781468</v>
          </cell>
        </row>
        <row r="304">
          <cell r="A304">
            <v>34394</v>
          </cell>
          <cell r="B304">
            <v>18.761104466496</v>
          </cell>
        </row>
        <row r="305">
          <cell r="A305">
            <v>34425</v>
          </cell>
          <cell r="B305">
            <v>18.852987077021002</v>
          </cell>
        </row>
        <row r="306">
          <cell r="A306">
            <v>34455</v>
          </cell>
          <cell r="B306">
            <v>18.944076868970001</v>
          </cell>
        </row>
        <row r="307">
          <cell r="A307">
            <v>34486</v>
          </cell>
          <cell r="B307">
            <v>19.03886901864</v>
          </cell>
        </row>
        <row r="308">
          <cell r="A308">
            <v>34516</v>
          </cell>
          <cell r="B308">
            <v>19.123304889905999</v>
          </cell>
        </row>
        <row r="309">
          <cell r="A309">
            <v>34547</v>
          </cell>
          <cell r="B309">
            <v>19.212436519484001</v>
          </cell>
        </row>
        <row r="310">
          <cell r="A310">
            <v>34578</v>
          </cell>
          <cell r="B310">
            <v>19.349075986290998</v>
          </cell>
        </row>
        <row r="311">
          <cell r="A311">
            <v>34608</v>
          </cell>
          <cell r="B311">
            <v>19.450651969134</v>
          </cell>
        </row>
        <row r="312">
          <cell r="A312">
            <v>34639</v>
          </cell>
          <cell r="B312">
            <v>19.554633143235002</v>
          </cell>
        </row>
        <row r="313">
          <cell r="A313">
            <v>34669</v>
          </cell>
          <cell r="B313">
            <v>19.726139318544</v>
          </cell>
        </row>
        <row r="314">
          <cell r="A314">
            <v>34700</v>
          </cell>
          <cell r="B314">
            <v>20.468620185776</v>
          </cell>
        </row>
        <row r="315">
          <cell r="A315">
            <v>34731</v>
          </cell>
          <cell r="B315">
            <v>21.336132926013999</v>
          </cell>
        </row>
        <row r="316">
          <cell r="A316">
            <v>34759</v>
          </cell>
          <cell r="B316">
            <v>22.593921331191002</v>
          </cell>
        </row>
        <row r="317">
          <cell r="A317">
            <v>34790</v>
          </cell>
          <cell r="B317">
            <v>24.39428249881</v>
          </cell>
        </row>
        <row r="318">
          <cell r="A318">
            <v>34820</v>
          </cell>
          <cell r="B318">
            <v>25.413863095033001</v>
          </cell>
        </row>
        <row r="319">
          <cell r="A319">
            <v>34851</v>
          </cell>
          <cell r="B319">
            <v>26.220434064532</v>
          </cell>
        </row>
        <row r="320">
          <cell r="A320">
            <v>34881</v>
          </cell>
          <cell r="B320">
            <v>26.754964051499002</v>
          </cell>
        </row>
        <row r="321">
          <cell r="A321">
            <v>34912</v>
          </cell>
          <cell r="B321">
            <v>27.198750022412</v>
          </cell>
        </row>
        <row r="322">
          <cell r="A322">
            <v>34943</v>
          </cell>
          <cell r="B322">
            <v>27.761362884707001</v>
          </cell>
        </row>
        <row r="323">
          <cell r="A323">
            <v>34973</v>
          </cell>
          <cell r="B323">
            <v>28.332572548668001</v>
          </cell>
        </row>
        <row r="324">
          <cell r="A324">
            <v>35004</v>
          </cell>
          <cell r="B324">
            <v>29.031205912573</v>
          </cell>
        </row>
        <row r="325">
          <cell r="A325">
            <v>35034</v>
          </cell>
          <cell r="B325">
            <v>29.977045058028999</v>
          </cell>
        </row>
        <row r="326">
          <cell r="A326">
            <v>35065</v>
          </cell>
          <cell r="B326">
            <v>31.054701826733002</v>
          </cell>
        </row>
        <row r="327">
          <cell r="A327">
            <v>35096</v>
          </cell>
          <cell r="B327">
            <v>31.779507671726002</v>
          </cell>
        </row>
        <row r="328">
          <cell r="A328">
            <v>35125</v>
          </cell>
          <cell r="B328">
            <v>32.479096225855997</v>
          </cell>
        </row>
        <row r="329">
          <cell r="A329">
            <v>35156</v>
          </cell>
          <cell r="B329">
            <v>33.402392654452001</v>
          </cell>
        </row>
        <row r="330">
          <cell r="A330">
            <v>35186</v>
          </cell>
          <cell r="B330">
            <v>34.011237206319002</v>
          </cell>
        </row>
        <row r="331">
          <cell r="A331">
            <v>35217</v>
          </cell>
          <cell r="B331">
            <v>34.565062228903997</v>
          </cell>
        </row>
        <row r="332">
          <cell r="A332">
            <v>35247</v>
          </cell>
          <cell r="B332">
            <v>35.056417169494999</v>
          </cell>
        </row>
        <row r="333">
          <cell r="A333">
            <v>35278</v>
          </cell>
          <cell r="B333">
            <v>35.522363781178001</v>
          </cell>
        </row>
        <row r="334">
          <cell r="A334">
            <v>35309</v>
          </cell>
          <cell r="B334">
            <v>36.090325763896999</v>
          </cell>
        </row>
        <row r="335">
          <cell r="A335">
            <v>35339</v>
          </cell>
          <cell r="B335">
            <v>36.540798135339998</v>
          </cell>
        </row>
        <row r="336">
          <cell r="A336">
            <v>35370</v>
          </cell>
          <cell r="B336">
            <v>37.094432119879002</v>
          </cell>
        </row>
        <row r="337">
          <cell r="A337">
            <v>35400</v>
          </cell>
          <cell r="B337">
            <v>38.282127940254</v>
          </cell>
        </row>
        <row r="338">
          <cell r="A338">
            <v>35431</v>
          </cell>
          <cell r="B338">
            <v>39.266557170736</v>
          </cell>
        </row>
        <row r="339">
          <cell r="A339">
            <v>35462</v>
          </cell>
          <cell r="B339">
            <v>39.926409411569999</v>
          </cell>
        </row>
        <row r="340">
          <cell r="A340">
            <v>35490</v>
          </cell>
          <cell r="B340">
            <v>40.423304503734002</v>
          </cell>
        </row>
        <row r="341">
          <cell r="A341">
            <v>35521</v>
          </cell>
          <cell r="B341">
            <v>40.860021998028003</v>
          </cell>
        </row>
        <row r="342">
          <cell r="A342">
            <v>35551</v>
          </cell>
          <cell r="B342">
            <v>41.232932116431002</v>
          </cell>
        </row>
        <row r="343">
          <cell r="A343">
            <v>35582</v>
          </cell>
          <cell r="B343">
            <v>41.598773765110998</v>
          </cell>
        </row>
        <row r="344">
          <cell r="A344">
            <v>35612</v>
          </cell>
          <cell r="B344">
            <v>41.961176680710999</v>
          </cell>
        </row>
        <row r="345">
          <cell r="A345">
            <v>35643</v>
          </cell>
          <cell r="B345">
            <v>42.334277844055002</v>
          </cell>
        </row>
        <row r="346">
          <cell r="A346">
            <v>35674</v>
          </cell>
          <cell r="B346">
            <v>42.861548309462002</v>
          </cell>
        </row>
        <row r="347">
          <cell r="A347">
            <v>35704</v>
          </cell>
          <cell r="B347">
            <v>43.204083068415002</v>
          </cell>
        </row>
        <row r="348">
          <cell r="A348">
            <v>35735</v>
          </cell>
          <cell r="B348">
            <v>43.687414321475003</v>
          </cell>
        </row>
        <row r="349">
          <cell r="A349">
            <v>35765</v>
          </cell>
          <cell r="B349">
            <v>44.299506554585001</v>
          </cell>
        </row>
        <row r="350">
          <cell r="A350">
            <v>35796</v>
          </cell>
          <cell r="B350">
            <v>45.263303462448</v>
          </cell>
        </row>
        <row r="351">
          <cell r="A351">
            <v>35827</v>
          </cell>
          <cell r="B351">
            <v>46.055737478708998</v>
          </cell>
        </row>
        <row r="352">
          <cell r="A352">
            <v>35855</v>
          </cell>
          <cell r="B352">
            <v>46.595234496217998</v>
          </cell>
        </row>
        <row r="353">
          <cell r="A353">
            <v>35886</v>
          </cell>
          <cell r="B353">
            <v>47.031187831436</v>
          </cell>
        </row>
        <row r="354">
          <cell r="A354">
            <v>35916</v>
          </cell>
          <cell r="B354">
            <v>47.405817312930999</v>
          </cell>
        </row>
        <row r="355">
          <cell r="A355">
            <v>35947</v>
          </cell>
          <cell r="B355">
            <v>47.966137697999002</v>
          </cell>
        </row>
        <row r="356">
          <cell r="A356">
            <v>35977</v>
          </cell>
          <cell r="B356">
            <v>48.428645590395</v>
          </cell>
        </row>
        <row r="357">
          <cell r="A357">
            <v>36008</v>
          </cell>
          <cell r="B357">
            <v>48.894210125988998</v>
          </cell>
        </row>
        <row r="358">
          <cell r="A358">
            <v>36039</v>
          </cell>
          <cell r="B358">
            <v>49.687217256384002</v>
          </cell>
        </row>
        <row r="359">
          <cell r="A359">
            <v>36069</v>
          </cell>
          <cell r="B359">
            <v>50.399223414452003</v>
          </cell>
        </row>
        <row r="360">
          <cell r="A360">
            <v>36100</v>
          </cell>
          <cell r="B360">
            <v>51.291762400612001</v>
          </cell>
        </row>
        <row r="361">
          <cell r="A361">
            <v>36130</v>
          </cell>
          <cell r="B361">
            <v>52.543265583085997</v>
          </cell>
        </row>
        <row r="362">
          <cell r="A362">
            <v>36161</v>
          </cell>
          <cell r="B362">
            <v>53.870120615833002</v>
          </cell>
        </row>
        <row r="363">
          <cell r="A363">
            <v>36192</v>
          </cell>
          <cell r="B363">
            <v>54.594080220393998</v>
          </cell>
        </row>
        <row r="364">
          <cell r="A364">
            <v>36220</v>
          </cell>
          <cell r="B364">
            <v>55.101291477316003</v>
          </cell>
        </row>
        <row r="365">
          <cell r="A365">
            <v>36251</v>
          </cell>
          <cell r="B365">
            <v>55.606974416086999</v>
          </cell>
        </row>
        <row r="366">
          <cell r="A366">
            <v>36281</v>
          </cell>
          <cell r="B366">
            <v>55.941485494403999</v>
          </cell>
        </row>
        <row r="367">
          <cell r="A367">
            <v>36312</v>
          </cell>
          <cell r="B367">
            <v>56.309046499278999</v>
          </cell>
        </row>
        <row r="368">
          <cell r="A368">
            <v>36342</v>
          </cell>
          <cell r="B368">
            <v>56.681192465503003</v>
          </cell>
        </row>
        <row r="369">
          <cell r="A369">
            <v>36373</v>
          </cell>
          <cell r="B369">
            <v>57.000229296683997</v>
          </cell>
        </row>
        <row r="370">
          <cell r="A370">
            <v>36404</v>
          </cell>
          <cell r="B370">
            <v>57.550997682965999</v>
          </cell>
        </row>
        <row r="371">
          <cell r="A371">
            <v>36434</v>
          </cell>
          <cell r="B371">
            <v>57.915502044644001</v>
          </cell>
        </row>
        <row r="372">
          <cell r="A372">
            <v>36465</v>
          </cell>
          <cell r="B372">
            <v>58.430545944156997</v>
          </cell>
        </row>
        <row r="373">
          <cell r="A373">
            <v>36495</v>
          </cell>
          <cell r="B373">
            <v>59.015892575148001</v>
          </cell>
        </row>
        <row r="374">
          <cell r="A374">
            <v>36526</v>
          </cell>
          <cell r="B374">
            <v>59.808326584512997</v>
          </cell>
        </row>
        <row r="375">
          <cell r="A375">
            <v>36557</v>
          </cell>
          <cell r="B375">
            <v>60.338844724266004</v>
          </cell>
        </row>
        <row r="376">
          <cell r="A376">
            <v>36586</v>
          </cell>
          <cell r="B376">
            <v>60.673355802583004</v>
          </cell>
        </row>
        <row r="377">
          <cell r="A377">
            <v>36617</v>
          </cell>
          <cell r="B377">
            <v>61.018565121747997</v>
          </cell>
        </row>
        <row r="378">
          <cell r="A378">
            <v>36647</v>
          </cell>
          <cell r="B378">
            <v>61.246666912621997</v>
          </cell>
        </row>
        <row r="379">
          <cell r="A379">
            <v>36678</v>
          </cell>
          <cell r="B379">
            <v>61.609451911207998</v>
          </cell>
        </row>
        <row r="380">
          <cell r="A380">
            <v>36708</v>
          </cell>
          <cell r="B380">
            <v>61.849780261079999</v>
          </cell>
        </row>
        <row r="381">
          <cell r="A381">
            <v>36739</v>
          </cell>
          <cell r="B381">
            <v>62.189640459821</v>
          </cell>
        </row>
        <row r="382">
          <cell r="A382">
            <v>36770</v>
          </cell>
          <cell r="B382">
            <v>62.643933633536001</v>
          </cell>
        </row>
        <row r="383">
          <cell r="A383">
            <v>36800</v>
          </cell>
          <cell r="B383">
            <v>63.07530200051</v>
          </cell>
        </row>
        <row r="384">
          <cell r="A384">
            <v>36831</v>
          </cell>
          <cell r="B384">
            <v>63.614607979973997</v>
          </cell>
        </row>
        <row r="385">
          <cell r="A385">
            <v>36861</v>
          </cell>
          <cell r="B385">
            <v>64.303307262108007</v>
          </cell>
        </row>
        <row r="386">
          <cell r="A386">
            <v>36892</v>
          </cell>
          <cell r="B386">
            <v>64.659787943149993</v>
          </cell>
        </row>
        <row r="387">
          <cell r="A387">
            <v>36923</v>
          </cell>
          <cell r="B387">
            <v>64.616994979759994</v>
          </cell>
        </row>
        <row r="388">
          <cell r="A388">
            <v>36951</v>
          </cell>
          <cell r="B388">
            <v>65.026393744008999</v>
          </cell>
        </row>
        <row r="389">
          <cell r="A389">
            <v>36982</v>
          </cell>
          <cell r="B389">
            <v>65.354409466736996</v>
          </cell>
        </row>
        <row r="390">
          <cell r="A390">
            <v>37012</v>
          </cell>
          <cell r="B390">
            <v>65.504375883541002</v>
          </cell>
        </row>
        <row r="391">
          <cell r="A391">
            <v>37043</v>
          </cell>
          <cell r="B391">
            <v>65.659309337783995</v>
          </cell>
        </row>
        <row r="392">
          <cell r="A392">
            <v>37073</v>
          </cell>
          <cell r="B392">
            <v>65.488710598360001</v>
          </cell>
        </row>
        <row r="393">
          <cell r="A393">
            <v>37104</v>
          </cell>
          <cell r="B393">
            <v>65.876712887810001</v>
          </cell>
        </row>
        <row r="394">
          <cell r="A394">
            <v>37135</v>
          </cell>
          <cell r="B394">
            <v>66.489951356085001</v>
          </cell>
        </row>
        <row r="395">
          <cell r="A395">
            <v>37165</v>
          </cell>
          <cell r="B395">
            <v>66.790457310723994</v>
          </cell>
        </row>
        <row r="396">
          <cell r="A396">
            <v>37196</v>
          </cell>
          <cell r="B396">
            <v>67.042057015577996</v>
          </cell>
        </row>
        <row r="397">
          <cell r="A397">
            <v>37226</v>
          </cell>
          <cell r="B397">
            <v>67.134902470813003</v>
          </cell>
        </row>
        <row r="398">
          <cell r="A398">
            <v>37257</v>
          </cell>
          <cell r="B398">
            <v>67.754636301573001</v>
          </cell>
        </row>
        <row r="399">
          <cell r="A399">
            <v>37288</v>
          </cell>
          <cell r="B399">
            <v>67.711079179107998</v>
          </cell>
        </row>
        <row r="400">
          <cell r="A400">
            <v>37316</v>
          </cell>
          <cell r="B400">
            <v>68.057434733438001</v>
          </cell>
        </row>
        <row r="401">
          <cell r="A401">
            <v>37347</v>
          </cell>
          <cell r="B401">
            <v>68.429198616676004</v>
          </cell>
        </row>
        <row r="402">
          <cell r="A402">
            <v>37377</v>
          </cell>
          <cell r="B402">
            <v>68.567893678497995</v>
          </cell>
        </row>
        <row r="403">
          <cell r="A403">
            <v>37408</v>
          </cell>
          <cell r="B403">
            <v>68.902213711873998</v>
          </cell>
        </row>
        <row r="404">
          <cell r="A404">
            <v>37438</v>
          </cell>
          <cell r="B404">
            <v>69.100011723086993</v>
          </cell>
        </row>
        <row r="405">
          <cell r="A405">
            <v>37469</v>
          </cell>
          <cell r="B405">
            <v>69.362746788218999</v>
          </cell>
        </row>
        <row r="406">
          <cell r="A406">
            <v>37500</v>
          </cell>
          <cell r="B406">
            <v>69.779950763035004</v>
          </cell>
        </row>
        <row r="407">
          <cell r="A407">
            <v>37530</v>
          </cell>
          <cell r="B407">
            <v>70.087509395709006</v>
          </cell>
        </row>
        <row r="408">
          <cell r="A408">
            <v>37561</v>
          </cell>
          <cell r="B408">
            <v>70.654355126781994</v>
          </cell>
        </row>
        <row r="409">
          <cell r="A409">
            <v>37591</v>
          </cell>
          <cell r="B409">
            <v>70.961913759455996</v>
          </cell>
        </row>
        <row r="410">
          <cell r="A410">
            <v>37622</v>
          </cell>
          <cell r="B410">
            <v>71.248784591725993</v>
          </cell>
        </row>
        <row r="411">
          <cell r="A411">
            <v>37653</v>
          </cell>
          <cell r="B411">
            <v>71.446697882259002</v>
          </cell>
        </row>
        <row r="412">
          <cell r="A412">
            <v>37681</v>
          </cell>
          <cell r="B412">
            <v>71.897691931067996</v>
          </cell>
        </row>
        <row r="413">
          <cell r="A413">
            <v>37712</v>
          </cell>
          <cell r="B413">
            <v>72.020439546798997</v>
          </cell>
        </row>
        <row r="414">
          <cell r="A414">
            <v>37742</v>
          </cell>
          <cell r="B414">
            <v>71.788046588927003</v>
          </cell>
        </row>
        <row r="415">
          <cell r="A415">
            <v>37773</v>
          </cell>
          <cell r="B415">
            <v>71.847351616751993</v>
          </cell>
        </row>
        <row r="416">
          <cell r="A416">
            <v>37803</v>
          </cell>
          <cell r="B416">
            <v>71.951480212118994</v>
          </cell>
        </row>
        <row r="417">
          <cell r="A417">
            <v>37834</v>
          </cell>
          <cell r="B417">
            <v>72.167322929668003</v>
          </cell>
        </row>
        <row r="418">
          <cell r="A418">
            <v>37865</v>
          </cell>
          <cell r="B418">
            <v>72.596939584726996</v>
          </cell>
        </row>
        <row r="419">
          <cell r="A419">
            <v>37895</v>
          </cell>
          <cell r="B419">
            <v>72.863122616593003</v>
          </cell>
        </row>
        <row r="420">
          <cell r="A420">
            <v>37926</v>
          </cell>
          <cell r="B420">
            <v>73.46789598174</v>
          </cell>
        </row>
        <row r="421">
          <cell r="A421">
            <v>37956</v>
          </cell>
          <cell r="B421">
            <v>73.783729734575999</v>
          </cell>
        </row>
        <row r="422">
          <cell r="A422">
            <v>37987</v>
          </cell>
          <cell r="B422">
            <v>74.2423093102</v>
          </cell>
        </row>
        <row r="423">
          <cell r="A423">
            <v>38018</v>
          </cell>
          <cell r="B423">
            <v>74.686407425541006</v>
          </cell>
        </row>
        <row r="424">
          <cell r="A424">
            <v>38047</v>
          </cell>
          <cell r="B424">
            <v>74.939488183818</v>
          </cell>
        </row>
        <row r="425">
          <cell r="A425">
            <v>38078</v>
          </cell>
          <cell r="B425">
            <v>75.052581492694003</v>
          </cell>
        </row>
        <row r="426">
          <cell r="A426">
            <v>38108</v>
          </cell>
          <cell r="B426">
            <v>74.864322509016006</v>
          </cell>
        </row>
        <row r="427">
          <cell r="A427">
            <v>38139</v>
          </cell>
          <cell r="B427">
            <v>74.984311751359996</v>
          </cell>
        </row>
        <row r="428">
          <cell r="A428">
            <v>38169</v>
          </cell>
          <cell r="B428">
            <v>75.180845855198996</v>
          </cell>
        </row>
        <row r="429">
          <cell r="A429">
            <v>38200</v>
          </cell>
          <cell r="B429">
            <v>75.644942177597997</v>
          </cell>
        </row>
        <row r="430">
          <cell r="A430">
            <v>38231</v>
          </cell>
          <cell r="B430">
            <v>76.270403343148999</v>
          </cell>
        </row>
        <row r="431">
          <cell r="A431">
            <v>38261</v>
          </cell>
          <cell r="B431">
            <v>76.798631846800006</v>
          </cell>
        </row>
        <row r="432">
          <cell r="A432">
            <v>38292</v>
          </cell>
          <cell r="B432">
            <v>77.453745526263006</v>
          </cell>
        </row>
        <row r="433">
          <cell r="A433">
            <v>38322</v>
          </cell>
          <cell r="B433">
            <v>77.613731182722006</v>
          </cell>
        </row>
        <row r="434">
          <cell r="A434">
            <v>38353</v>
          </cell>
          <cell r="B434">
            <v>77.616489556109002</v>
          </cell>
        </row>
        <row r="435">
          <cell r="A435">
            <v>38384</v>
          </cell>
          <cell r="B435">
            <v>77.875087061160002</v>
          </cell>
        </row>
        <row r="436">
          <cell r="A436">
            <v>38412</v>
          </cell>
          <cell r="B436">
            <v>78.226090074683</v>
          </cell>
        </row>
        <row r="437">
          <cell r="A437">
            <v>38443</v>
          </cell>
          <cell r="B437">
            <v>78.504685786791995</v>
          </cell>
        </row>
        <row r="438">
          <cell r="A438">
            <v>38473</v>
          </cell>
          <cell r="B438">
            <v>78.307462089606005</v>
          </cell>
        </row>
        <row r="439">
          <cell r="A439">
            <v>38504</v>
          </cell>
          <cell r="B439">
            <v>78.232296414803997</v>
          </cell>
        </row>
        <row r="440">
          <cell r="A440">
            <v>38534</v>
          </cell>
          <cell r="B440">
            <v>78.538475860784999</v>
          </cell>
        </row>
        <row r="441">
          <cell r="A441">
            <v>38565</v>
          </cell>
          <cell r="B441">
            <v>78.632260555949998</v>
          </cell>
        </row>
        <row r="442">
          <cell r="A442">
            <v>38596</v>
          </cell>
          <cell r="B442">
            <v>78.947404715439006</v>
          </cell>
        </row>
        <row r="443">
          <cell r="A443">
            <v>38626</v>
          </cell>
          <cell r="B443">
            <v>79.141180445890996</v>
          </cell>
        </row>
        <row r="444">
          <cell r="A444">
            <v>38657</v>
          </cell>
          <cell r="B444">
            <v>79.710784550350994</v>
          </cell>
        </row>
        <row r="445">
          <cell r="A445">
            <v>38687</v>
          </cell>
          <cell r="B445">
            <v>80.200395826581001</v>
          </cell>
        </row>
        <row r="446">
          <cell r="A446">
            <v>38718</v>
          </cell>
          <cell r="B446">
            <v>80.670698489100999</v>
          </cell>
        </row>
        <row r="447">
          <cell r="A447">
            <v>38749</v>
          </cell>
          <cell r="B447">
            <v>80.794135698179005</v>
          </cell>
        </row>
        <row r="448">
          <cell r="A448">
            <v>38777</v>
          </cell>
          <cell r="B448">
            <v>80.895505920158996</v>
          </cell>
        </row>
        <row r="449">
          <cell r="A449">
            <v>38808</v>
          </cell>
          <cell r="B449">
            <v>81.014115975809005</v>
          </cell>
        </row>
        <row r="450">
          <cell r="A450">
            <v>38838</v>
          </cell>
          <cell r="B450">
            <v>80.653458655430995</v>
          </cell>
        </row>
        <row r="451">
          <cell r="A451">
            <v>38869</v>
          </cell>
          <cell r="B451">
            <v>80.723107583458003</v>
          </cell>
        </row>
        <row r="452">
          <cell r="A452">
            <v>38899</v>
          </cell>
          <cell r="B452">
            <v>80.944467047781998</v>
          </cell>
        </row>
        <row r="453">
          <cell r="A453">
            <v>38930</v>
          </cell>
          <cell r="B453">
            <v>81.357533462516997</v>
          </cell>
        </row>
        <row r="454">
          <cell r="A454">
            <v>38961</v>
          </cell>
          <cell r="B454">
            <v>82.178839138559994</v>
          </cell>
        </row>
        <row r="455">
          <cell r="A455">
            <v>38991</v>
          </cell>
          <cell r="B455">
            <v>82.538117272245003</v>
          </cell>
        </row>
        <row r="456">
          <cell r="A456">
            <v>39022</v>
          </cell>
          <cell r="B456">
            <v>82.971181894037002</v>
          </cell>
        </row>
        <row r="457">
          <cell r="A457">
            <v>39052</v>
          </cell>
          <cell r="B457">
            <v>83.451138863411998</v>
          </cell>
        </row>
        <row r="458">
          <cell r="A458">
            <v>39083</v>
          </cell>
          <cell r="B458">
            <v>83.882134705164006</v>
          </cell>
        </row>
        <row r="459">
          <cell r="A459">
            <v>39114</v>
          </cell>
          <cell r="B459">
            <v>84.116596443077995</v>
          </cell>
        </row>
        <row r="460">
          <cell r="A460">
            <v>39142</v>
          </cell>
          <cell r="B460">
            <v>84.298649086634001</v>
          </cell>
        </row>
        <row r="461">
          <cell r="A461">
            <v>39173</v>
          </cell>
          <cell r="B461">
            <v>84.248308772317003</v>
          </cell>
        </row>
        <row r="462">
          <cell r="A462">
            <v>39203</v>
          </cell>
          <cell r="B462">
            <v>83.837311137621995</v>
          </cell>
        </row>
        <row r="463">
          <cell r="A463">
            <v>39234</v>
          </cell>
          <cell r="B463">
            <v>83.937991766254996</v>
          </cell>
        </row>
        <row r="464">
          <cell r="A464">
            <v>39264</v>
          </cell>
          <cell r="B464">
            <v>84.294511526552995</v>
          </cell>
        </row>
        <row r="465">
          <cell r="A465">
            <v>39295</v>
          </cell>
          <cell r="B465">
            <v>84.637929013261001</v>
          </cell>
        </row>
        <row r="466">
          <cell r="A466">
            <v>39326</v>
          </cell>
          <cell r="B466">
            <v>85.295111472765001</v>
          </cell>
        </row>
        <row r="467">
          <cell r="A467">
            <v>39356</v>
          </cell>
          <cell r="B467">
            <v>85.627495465924</v>
          </cell>
        </row>
        <row r="468">
          <cell r="A468">
            <v>39387</v>
          </cell>
          <cell r="B468">
            <v>86.231579237724006</v>
          </cell>
        </row>
        <row r="469">
          <cell r="A469">
            <v>39417</v>
          </cell>
          <cell r="B469">
            <v>86.588098998020996</v>
          </cell>
        </row>
        <row r="470">
          <cell r="A470">
            <v>39448</v>
          </cell>
          <cell r="B470">
            <v>86.989442325859997</v>
          </cell>
        </row>
        <row r="471">
          <cell r="A471">
            <v>39479</v>
          </cell>
          <cell r="B471">
            <v>87.248039830912006</v>
          </cell>
        </row>
        <row r="472">
          <cell r="A472">
            <v>39508</v>
          </cell>
          <cell r="B472">
            <v>87.880396929930001</v>
          </cell>
        </row>
        <row r="473">
          <cell r="A473">
            <v>39539</v>
          </cell>
          <cell r="B473">
            <v>88.080379000503001</v>
          </cell>
        </row>
        <row r="474">
          <cell r="A474">
            <v>39569</v>
          </cell>
          <cell r="B474">
            <v>87.985215118645002</v>
          </cell>
        </row>
        <row r="475">
          <cell r="A475">
            <v>39600</v>
          </cell>
          <cell r="B475">
            <v>88.349320405756998</v>
          </cell>
        </row>
        <row r="476">
          <cell r="A476">
            <v>39630</v>
          </cell>
          <cell r="B476">
            <v>88.841690055374002</v>
          </cell>
        </row>
        <row r="477">
          <cell r="A477">
            <v>39661</v>
          </cell>
          <cell r="B477">
            <v>89.354747505396006</v>
          </cell>
        </row>
        <row r="478">
          <cell r="A478">
            <v>39692</v>
          </cell>
          <cell r="B478">
            <v>89.963658430622999</v>
          </cell>
        </row>
        <row r="479">
          <cell r="A479">
            <v>39722</v>
          </cell>
          <cell r="B479">
            <v>90.576706915931993</v>
          </cell>
        </row>
        <row r="480">
          <cell r="A480">
            <v>39753</v>
          </cell>
          <cell r="B480">
            <v>91.606269782709006</v>
          </cell>
        </row>
        <row r="481">
          <cell r="A481">
            <v>39783</v>
          </cell>
          <cell r="B481">
            <v>92.240695661768001</v>
          </cell>
        </row>
        <row r="482">
          <cell r="A482">
            <v>39814</v>
          </cell>
          <cell r="B482">
            <v>92.454469599277004</v>
          </cell>
        </row>
        <row r="483">
          <cell r="A483">
            <v>39845</v>
          </cell>
          <cell r="B483">
            <v>92.658589229930996</v>
          </cell>
        </row>
        <row r="484">
          <cell r="A484">
            <v>39873</v>
          </cell>
          <cell r="B484">
            <v>93.19164488701</v>
          </cell>
        </row>
        <row r="485">
          <cell r="A485">
            <v>39904</v>
          </cell>
          <cell r="B485">
            <v>93.517822540048002</v>
          </cell>
        </row>
        <row r="486">
          <cell r="A486">
            <v>39934</v>
          </cell>
          <cell r="B486">
            <v>93.245433168060998</v>
          </cell>
        </row>
        <row r="487">
          <cell r="A487">
            <v>39965</v>
          </cell>
          <cell r="B487">
            <v>93.417141911415001</v>
          </cell>
        </row>
        <row r="488">
          <cell r="A488">
            <v>39995</v>
          </cell>
          <cell r="B488">
            <v>93.671601856384996</v>
          </cell>
        </row>
        <row r="489">
          <cell r="A489">
            <v>40026</v>
          </cell>
          <cell r="B489">
            <v>93.895719694096002</v>
          </cell>
        </row>
        <row r="490">
          <cell r="A490">
            <v>40057</v>
          </cell>
          <cell r="B490">
            <v>94.366711949963005</v>
          </cell>
        </row>
        <row r="491">
          <cell r="A491">
            <v>40087</v>
          </cell>
          <cell r="B491">
            <v>94.652203595540001</v>
          </cell>
        </row>
        <row r="492">
          <cell r="A492">
            <v>40118</v>
          </cell>
          <cell r="B492">
            <v>95.143194058464005</v>
          </cell>
        </row>
        <row r="493">
          <cell r="A493">
            <v>40148</v>
          </cell>
          <cell r="B493">
            <v>95.536951859487999</v>
          </cell>
        </row>
        <row r="494">
          <cell r="A494">
            <v>40179</v>
          </cell>
          <cell r="B494">
            <v>96.575479439774</v>
          </cell>
        </row>
        <row r="495">
          <cell r="A495">
            <v>40210</v>
          </cell>
          <cell r="B495">
            <v>97.134050050685005</v>
          </cell>
        </row>
        <row r="496">
          <cell r="A496">
            <v>40238</v>
          </cell>
          <cell r="B496">
            <v>97.823643397488993</v>
          </cell>
        </row>
        <row r="497">
          <cell r="A497">
            <v>40269</v>
          </cell>
          <cell r="B497">
            <v>97.511947204733005</v>
          </cell>
        </row>
        <row r="498">
          <cell r="A498">
            <v>40299</v>
          </cell>
          <cell r="B498">
            <v>96.897519532732005</v>
          </cell>
        </row>
        <row r="499">
          <cell r="A499">
            <v>40330</v>
          </cell>
          <cell r="B499">
            <v>96.867177425471994</v>
          </cell>
        </row>
        <row r="500">
          <cell r="A500">
            <v>40360</v>
          </cell>
          <cell r="B500">
            <v>97.077503396246996</v>
          </cell>
        </row>
        <row r="501">
          <cell r="A501">
            <v>40391</v>
          </cell>
          <cell r="B501">
            <v>97.347134394847004</v>
          </cell>
        </row>
        <row r="502">
          <cell r="A502">
            <v>40422</v>
          </cell>
          <cell r="B502">
            <v>97.857433471481997</v>
          </cell>
        </row>
        <row r="503">
          <cell r="A503">
            <v>40452</v>
          </cell>
          <cell r="B503">
            <v>98.461517243282003</v>
          </cell>
        </row>
        <row r="504">
          <cell r="A504">
            <v>40483</v>
          </cell>
          <cell r="B504">
            <v>99.250412032024997</v>
          </cell>
        </row>
        <row r="505">
          <cell r="A505">
            <v>40513</v>
          </cell>
          <cell r="B505">
            <v>99.742092088296005</v>
          </cell>
        </row>
        <row r="506">
          <cell r="A506">
            <v>40544</v>
          </cell>
          <cell r="B506">
            <v>100.22799999999999</v>
          </cell>
        </row>
        <row r="507">
          <cell r="A507">
            <v>40575</v>
          </cell>
          <cell r="B507">
            <v>100.604</v>
          </cell>
        </row>
        <row r="508">
          <cell r="A508">
            <v>40603</v>
          </cell>
          <cell r="B508">
            <v>100.797</v>
          </cell>
        </row>
        <row r="509">
          <cell r="A509">
            <v>40634</v>
          </cell>
          <cell r="B509">
            <v>100.789</v>
          </cell>
        </row>
        <row r="510">
          <cell r="A510">
            <v>40664</v>
          </cell>
          <cell r="B510">
            <v>100.04600000000001</v>
          </cell>
        </row>
        <row r="511">
          <cell r="A511">
            <v>40695</v>
          </cell>
          <cell r="B511">
            <v>100.041</v>
          </cell>
        </row>
        <row r="512">
          <cell r="A512">
            <v>40725</v>
          </cell>
          <cell r="B512">
            <v>100.521</v>
          </cell>
        </row>
        <row r="513">
          <cell r="A513">
            <v>40756</v>
          </cell>
          <cell r="B513">
            <v>100.68</v>
          </cell>
        </row>
        <row r="514">
          <cell r="A514">
            <v>40787</v>
          </cell>
          <cell r="B514">
            <v>100.92700000000001</v>
          </cell>
        </row>
        <row r="515">
          <cell r="A515">
            <v>40817</v>
          </cell>
          <cell r="B515">
            <v>101.608</v>
          </cell>
        </row>
        <row r="516">
          <cell r="A516">
            <v>40848</v>
          </cell>
          <cell r="B516">
            <v>102.70699999999999</v>
          </cell>
        </row>
        <row r="517">
          <cell r="A517">
            <v>40878</v>
          </cell>
          <cell r="B517">
            <v>103.551</v>
          </cell>
        </row>
        <row r="518">
          <cell r="A518">
            <v>40909</v>
          </cell>
          <cell r="B518">
            <v>104.28400000000001</v>
          </cell>
        </row>
        <row r="519">
          <cell r="A519">
            <v>40940</v>
          </cell>
          <cell r="B519">
            <v>104.496</v>
          </cell>
        </row>
        <row r="520">
          <cell r="A520">
            <v>40969</v>
          </cell>
          <cell r="B520">
            <v>104.556</v>
          </cell>
        </row>
        <row r="521">
          <cell r="A521">
            <v>41000</v>
          </cell>
          <cell r="B521">
            <v>104.22799999999999</v>
          </cell>
        </row>
        <row r="522">
          <cell r="A522">
            <v>41030</v>
          </cell>
          <cell r="B522">
            <v>103.899</v>
          </cell>
        </row>
        <row r="523">
          <cell r="A523">
            <v>41061</v>
          </cell>
          <cell r="B523">
            <v>104.378</v>
          </cell>
        </row>
        <row r="524">
          <cell r="A524">
            <v>41091</v>
          </cell>
          <cell r="B524">
            <v>104.964</v>
          </cell>
        </row>
        <row r="525">
          <cell r="A525">
            <v>41122</v>
          </cell>
          <cell r="B525">
            <v>105.279</v>
          </cell>
        </row>
        <row r="526">
          <cell r="A526">
            <v>41153</v>
          </cell>
          <cell r="B526">
            <v>105.74299999999999</v>
          </cell>
        </row>
        <row r="527">
          <cell r="A527">
            <v>41183</v>
          </cell>
          <cell r="B527">
            <v>106.27800000000001</v>
          </cell>
        </row>
        <row r="528">
          <cell r="A528">
            <v>41214</v>
          </cell>
          <cell r="B528">
            <v>107</v>
          </cell>
        </row>
        <row r="529">
          <cell r="A529">
            <v>41244</v>
          </cell>
          <cell r="B529">
            <v>107.246</v>
          </cell>
        </row>
        <row r="530">
          <cell r="A530">
            <v>41275</v>
          </cell>
          <cell r="B530">
            <v>107.678</v>
          </cell>
        </row>
        <row r="531">
          <cell r="A531">
            <v>41306</v>
          </cell>
          <cell r="B531">
            <v>108.208</v>
          </cell>
        </row>
        <row r="532">
          <cell r="A532">
            <v>41334</v>
          </cell>
          <cell r="B532">
            <v>109.002</v>
          </cell>
        </row>
        <row r="533">
          <cell r="A533">
            <v>41365</v>
          </cell>
          <cell r="B533">
            <v>109.074</v>
          </cell>
        </row>
        <row r="534">
          <cell r="A534">
            <v>41395</v>
          </cell>
          <cell r="B534">
            <v>108.711</v>
          </cell>
        </row>
        <row r="535">
          <cell r="A535">
            <v>41426</v>
          </cell>
          <cell r="B535">
            <v>108.645</v>
          </cell>
        </row>
        <row r="536">
          <cell r="A536">
            <v>41456</v>
          </cell>
          <cell r="B536">
            <v>108.60899999999999</v>
          </cell>
        </row>
        <row r="537">
          <cell r="A537">
            <v>41487</v>
          </cell>
          <cell r="B537">
            <v>108.91800000000001</v>
          </cell>
        </row>
        <row r="538">
          <cell r="A538">
            <v>41518</v>
          </cell>
          <cell r="B538">
            <v>109.328</v>
          </cell>
        </row>
        <row r="539">
          <cell r="A539">
            <v>41548</v>
          </cell>
          <cell r="B539">
            <v>109.848</v>
          </cell>
        </row>
        <row r="540">
          <cell r="A540">
            <v>41579</v>
          </cell>
          <cell r="B540">
            <v>110.872</v>
          </cell>
        </row>
        <row r="541">
          <cell r="A541">
            <v>41609</v>
          </cell>
          <cell r="B541">
            <v>111.508</v>
          </cell>
        </row>
        <row r="542">
          <cell r="A542">
            <v>41640</v>
          </cell>
          <cell r="B542">
            <v>112.505</v>
          </cell>
        </row>
        <row r="543">
          <cell r="A543">
            <v>41671</v>
          </cell>
          <cell r="B543">
            <v>112.79</v>
          </cell>
        </row>
        <row r="544">
          <cell r="A544">
            <v>41699</v>
          </cell>
          <cell r="B544">
            <v>113.099</v>
          </cell>
        </row>
        <row r="545">
          <cell r="A545">
            <v>41730</v>
          </cell>
          <cell r="B545">
            <v>112.88800000000001</v>
          </cell>
        </row>
        <row r="546">
          <cell r="A546">
            <v>41760</v>
          </cell>
          <cell r="B546">
            <v>112.527</v>
          </cell>
        </row>
        <row r="547">
          <cell r="A547">
            <v>41791</v>
          </cell>
          <cell r="B547">
            <v>112.72199999999999</v>
          </cell>
        </row>
        <row r="548">
          <cell r="A548">
            <v>41821</v>
          </cell>
          <cell r="B548">
            <v>113.032</v>
          </cell>
        </row>
        <row r="549">
          <cell r="A549">
            <v>41852</v>
          </cell>
          <cell r="B549">
            <v>113.438</v>
          </cell>
        </row>
        <row r="550">
          <cell r="A550">
            <v>41883</v>
          </cell>
          <cell r="B550">
            <v>113.93899999999999</v>
          </cell>
        </row>
        <row r="551">
          <cell r="A551">
            <v>41913</v>
          </cell>
          <cell r="B551">
            <v>114.569</v>
          </cell>
        </row>
        <row r="552">
          <cell r="A552">
            <v>41944</v>
          </cell>
          <cell r="B552">
            <v>115.49299999999999</v>
          </cell>
        </row>
        <row r="553">
          <cell r="A553">
            <v>41974</v>
          </cell>
          <cell r="B553">
            <v>116.059</v>
          </cell>
        </row>
        <row r="554">
          <cell r="A554">
            <v>0</v>
          </cell>
          <cell r="B554">
            <v>0</v>
          </cell>
        </row>
      </sheetData>
      <sheetData sheetId="35">
        <row r="2">
          <cell r="A2">
            <v>25204</v>
          </cell>
          <cell r="B2">
            <v>41698</v>
          </cell>
          <cell r="C2">
            <v>41791</v>
          </cell>
        </row>
        <row r="3">
          <cell r="A3">
            <v>41699</v>
          </cell>
          <cell r="B3">
            <v>41759</v>
          </cell>
          <cell r="C3">
            <v>41821</v>
          </cell>
        </row>
        <row r="4">
          <cell r="A4">
            <v>41760</v>
          </cell>
          <cell r="B4">
            <v>41820</v>
          </cell>
          <cell r="C4">
            <v>41852</v>
          </cell>
        </row>
        <row r="5">
          <cell r="A5">
            <v>41821</v>
          </cell>
          <cell r="B5">
            <v>41882</v>
          </cell>
          <cell r="C5">
            <v>41883</v>
          </cell>
        </row>
        <row r="6">
          <cell r="A6">
            <v>41883</v>
          </cell>
          <cell r="B6">
            <v>41943</v>
          </cell>
          <cell r="C6">
            <v>41913</v>
          </cell>
        </row>
        <row r="7">
          <cell r="A7">
            <v>41944</v>
          </cell>
          <cell r="B7">
            <v>42004</v>
          </cell>
          <cell r="C7">
            <v>41944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</sheetNames>
    <sheetDataSet>
      <sheetData sheetId="0">
        <row r="1">
          <cell r="A1" t="str">
            <v>Macro1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Sheet1"/>
    </sheetNames>
    <sheetDataSet>
      <sheetData sheetId="0">
        <row r="1">
          <cell r="A1" t="str">
            <v>Macro2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2"/>
  <sheetViews>
    <sheetView zoomScale="140" zoomScaleNormal="140" workbookViewId="0">
      <pane xSplit="1" ySplit="4" topLeftCell="F36" activePane="bottomRight" state="frozen"/>
      <selection pane="topRight" activeCell="B1" sqref="B1"/>
      <selection pane="bottomLeft" activeCell="A5" sqref="A5"/>
      <selection pane="bottomRight" activeCell="I43" sqref="I43"/>
    </sheetView>
  </sheetViews>
  <sheetFormatPr baseColWidth="10" defaultRowHeight="12.75" x14ac:dyDescent="0.2"/>
  <cols>
    <col min="1" max="1" width="17.85546875" customWidth="1"/>
    <col min="2" max="2" width="11.42578125" customWidth="1"/>
    <col min="3" max="8" width="17.85546875" customWidth="1"/>
    <col min="9" max="9" width="16.140625" customWidth="1"/>
  </cols>
  <sheetData>
    <row r="1" spans="1:10" ht="21" x14ac:dyDescent="0.4">
      <c r="A1" s="81" t="s">
        <v>78</v>
      </c>
      <c r="B1" s="81"/>
      <c r="C1" s="81"/>
      <c r="D1" s="81"/>
      <c r="E1" s="81"/>
      <c r="F1" s="81"/>
      <c r="G1" s="81"/>
      <c r="H1" s="81"/>
    </row>
    <row r="2" spans="1:10" ht="15" x14ac:dyDescent="0.2">
      <c r="A2" s="82" t="s">
        <v>79</v>
      </c>
      <c r="B2" s="82"/>
      <c r="C2" s="82"/>
      <c r="D2" s="82"/>
      <c r="E2" s="82"/>
      <c r="F2" s="82"/>
      <c r="G2" s="82"/>
      <c r="H2" s="82"/>
    </row>
    <row r="3" spans="1:10" x14ac:dyDescent="0.2">
      <c r="A3" s="5"/>
      <c r="B3" s="5"/>
      <c r="C3" s="48" t="s">
        <v>12</v>
      </c>
      <c r="D3" s="48"/>
      <c r="E3" s="48"/>
      <c r="F3" s="48"/>
      <c r="G3" s="48"/>
      <c r="H3" s="48"/>
    </row>
    <row r="4" spans="1:10" x14ac:dyDescent="0.2">
      <c r="A4" s="48" t="s">
        <v>49</v>
      </c>
      <c r="B4" s="48"/>
      <c r="C4" s="48" t="s">
        <v>11</v>
      </c>
      <c r="D4" s="48" t="s">
        <v>47</v>
      </c>
      <c r="E4" s="48" t="s">
        <v>44</v>
      </c>
      <c r="F4" s="48" t="s">
        <v>45</v>
      </c>
      <c r="G4" s="48" t="s">
        <v>47</v>
      </c>
      <c r="H4" s="48" t="s">
        <v>48</v>
      </c>
      <c r="I4" s="48" t="s">
        <v>64</v>
      </c>
    </row>
    <row r="5" spans="1:10" x14ac:dyDescent="0.2">
      <c r="F5" s="48" t="s">
        <v>46</v>
      </c>
      <c r="G5" s="48" t="s">
        <v>46</v>
      </c>
      <c r="H5" s="48" t="s">
        <v>50</v>
      </c>
      <c r="I5" s="48" t="s">
        <v>65</v>
      </c>
      <c r="J5" s="1"/>
    </row>
    <row r="6" spans="1:10" x14ac:dyDescent="0.2">
      <c r="A6" s="5"/>
      <c r="B6" s="5"/>
      <c r="C6" s="5"/>
      <c r="D6" s="5"/>
      <c r="E6" s="5"/>
      <c r="F6" s="5"/>
      <c r="G6" s="5"/>
      <c r="H6" s="5"/>
    </row>
    <row r="7" spans="1:10" x14ac:dyDescent="0.2">
      <c r="A7" s="5" t="s">
        <v>32</v>
      </c>
      <c r="B7" s="5"/>
      <c r="C7" s="45">
        <v>20000</v>
      </c>
      <c r="D7" s="45">
        <f>+C7*16%</f>
        <v>3200</v>
      </c>
      <c r="E7" s="45">
        <f>+C7+D7</f>
        <v>23200</v>
      </c>
      <c r="F7" s="45">
        <f>+C7*10%</f>
        <v>2000</v>
      </c>
      <c r="G7" s="45">
        <f>+D7/3*2</f>
        <v>2133.3333333333335</v>
      </c>
      <c r="H7" s="45">
        <f>+E7-F7-G7</f>
        <v>19066.666666666668</v>
      </c>
      <c r="I7" s="1">
        <v>2574</v>
      </c>
      <c r="J7" s="2"/>
    </row>
    <row r="8" spans="1:10" x14ac:dyDescent="0.2">
      <c r="A8" s="5"/>
      <c r="B8" s="5"/>
      <c r="C8" s="45">
        <v>10000</v>
      </c>
      <c r="D8" s="45">
        <f>+C8*16%</f>
        <v>1600</v>
      </c>
      <c r="E8" s="45">
        <f>+C8+D8</f>
        <v>11600</v>
      </c>
      <c r="F8" s="45"/>
      <c r="G8" s="45"/>
      <c r="H8" s="45">
        <f>+E8-F8-G8</f>
        <v>11600</v>
      </c>
      <c r="I8" s="1"/>
      <c r="J8" s="2"/>
    </row>
    <row r="9" spans="1:10" x14ac:dyDescent="0.2">
      <c r="A9" s="5"/>
      <c r="B9" s="5"/>
      <c r="C9" s="45"/>
      <c r="D9" s="45"/>
      <c r="E9" s="45"/>
      <c r="F9" s="45"/>
      <c r="G9" s="45"/>
      <c r="H9" s="45"/>
      <c r="J9" s="2"/>
    </row>
    <row r="10" spans="1:10" x14ac:dyDescent="0.2">
      <c r="A10" s="5" t="s">
        <v>33</v>
      </c>
      <c r="B10" s="5"/>
      <c r="C10" s="45">
        <v>18000</v>
      </c>
      <c r="D10" s="45">
        <f>+C10*16%</f>
        <v>2880</v>
      </c>
      <c r="E10" s="45">
        <f>+C10+D10</f>
        <v>20880</v>
      </c>
      <c r="F10" s="45">
        <f>+C10*10%</f>
        <v>1800</v>
      </c>
      <c r="G10" s="45">
        <f>+D10/3*2</f>
        <v>1920</v>
      </c>
      <c r="H10" s="45">
        <f>+E10-F10-G10</f>
        <v>17160</v>
      </c>
      <c r="I10" s="1">
        <v>2417</v>
      </c>
      <c r="J10" s="2"/>
    </row>
    <row r="11" spans="1:10" x14ac:dyDescent="0.2">
      <c r="A11" s="5"/>
      <c r="B11" s="5"/>
      <c r="C11" s="45">
        <v>10000</v>
      </c>
      <c r="D11" s="45">
        <f>+C11*16%</f>
        <v>1600</v>
      </c>
      <c r="E11" s="45">
        <f>+C11+D11</f>
        <v>11600</v>
      </c>
      <c r="F11" s="45"/>
      <c r="G11" s="45"/>
      <c r="H11" s="45">
        <f>+E11-F11-G11</f>
        <v>11600</v>
      </c>
      <c r="I11" s="1"/>
      <c r="J11" s="2"/>
    </row>
    <row r="12" spans="1:10" x14ac:dyDescent="0.2">
      <c r="A12" s="5"/>
      <c r="B12" s="5"/>
      <c r="C12" s="45"/>
      <c r="D12" s="45"/>
      <c r="E12" s="45"/>
      <c r="F12" s="45"/>
      <c r="G12" s="45"/>
      <c r="H12" s="45"/>
      <c r="J12" s="2"/>
    </row>
    <row r="13" spans="1:10" x14ac:dyDescent="0.2">
      <c r="A13" s="5" t="s">
        <v>34</v>
      </c>
      <c r="B13" s="5"/>
      <c r="C13" s="45">
        <v>25000</v>
      </c>
      <c r="D13" s="45">
        <f>+C13*16%</f>
        <v>4000</v>
      </c>
      <c r="E13" s="45">
        <f>+C13+D13</f>
        <v>29000</v>
      </c>
      <c r="F13" s="45">
        <f>+C13*10%</f>
        <v>2500</v>
      </c>
      <c r="G13" s="45">
        <f>+D13/3*2</f>
        <v>2666.6666666666665</v>
      </c>
      <c r="H13" s="45">
        <f>+E13-F13-G13</f>
        <v>23833.333333333332</v>
      </c>
      <c r="I13" s="1">
        <f>+H13*8.26%</f>
        <v>1968.633333333333</v>
      </c>
      <c r="J13" s="2"/>
    </row>
    <row r="14" spans="1:10" x14ac:dyDescent="0.2">
      <c r="A14" s="5"/>
      <c r="B14" s="5"/>
      <c r="C14" s="45">
        <v>10000</v>
      </c>
      <c r="D14" s="45">
        <f>+C14*16%</f>
        <v>1600</v>
      </c>
      <c r="E14" s="45">
        <f>+C14+D14</f>
        <v>11600</v>
      </c>
      <c r="F14" s="45"/>
      <c r="G14" s="45"/>
      <c r="H14" s="45">
        <f>+E14-F14-G14</f>
        <v>11600</v>
      </c>
      <c r="I14" s="1"/>
      <c r="J14" s="2"/>
    </row>
    <row r="15" spans="1:10" x14ac:dyDescent="0.2">
      <c r="A15" s="5"/>
      <c r="B15" s="5"/>
      <c r="C15" s="45"/>
      <c r="D15" s="45"/>
      <c r="E15" s="45"/>
      <c r="F15" s="45"/>
      <c r="G15" s="45"/>
      <c r="H15" s="45"/>
      <c r="I15" s="1">
        <f t="shared" ref="I15:I39" si="0">+H15*8.26%</f>
        <v>0</v>
      </c>
      <c r="J15" s="2"/>
    </row>
    <row r="16" spans="1:10" x14ac:dyDescent="0.2">
      <c r="A16" s="5" t="s">
        <v>35</v>
      </c>
      <c r="B16" s="5"/>
      <c r="C16" s="45">
        <v>21000</v>
      </c>
      <c r="D16" s="45">
        <f>+C16*16%</f>
        <v>3360</v>
      </c>
      <c r="E16" s="45">
        <f>+C16+D16</f>
        <v>24360</v>
      </c>
      <c r="F16" s="45">
        <f>+C16*10%</f>
        <v>2100</v>
      </c>
      <c r="G16" s="45">
        <f>+D16/3*2</f>
        <v>2240</v>
      </c>
      <c r="H16" s="45">
        <f>+E16-F16-G16</f>
        <v>20020</v>
      </c>
      <c r="I16" s="1">
        <f t="shared" si="0"/>
        <v>1653.6519999999998</v>
      </c>
      <c r="J16" s="2"/>
    </row>
    <row r="17" spans="1:13" x14ac:dyDescent="0.2">
      <c r="A17" s="5"/>
      <c r="B17" s="5"/>
      <c r="C17" s="45">
        <v>10000</v>
      </c>
      <c r="D17" s="45">
        <f>+C17*16%</f>
        <v>1600</v>
      </c>
      <c r="E17" s="45">
        <f>+C17+D17</f>
        <v>11600</v>
      </c>
      <c r="F17" s="45"/>
      <c r="G17" s="45"/>
      <c r="H17" s="45">
        <f>+E17-F17-G17</f>
        <v>11600</v>
      </c>
      <c r="I17" s="1"/>
      <c r="J17" s="2"/>
    </row>
    <row r="18" spans="1:13" x14ac:dyDescent="0.2">
      <c r="A18" s="5"/>
      <c r="B18" s="5"/>
      <c r="C18" s="45"/>
      <c r="D18" s="45"/>
      <c r="E18" s="45"/>
      <c r="F18" s="45"/>
      <c r="G18" s="45"/>
      <c r="H18" s="45"/>
      <c r="I18" s="1">
        <f t="shared" si="0"/>
        <v>0</v>
      </c>
      <c r="J18" s="2"/>
    </row>
    <row r="19" spans="1:13" x14ac:dyDescent="0.2">
      <c r="A19" s="5" t="s">
        <v>36</v>
      </c>
      <c r="B19" s="5"/>
      <c r="C19" s="45">
        <v>12000</v>
      </c>
      <c r="D19" s="45">
        <f>+C19*16%</f>
        <v>1920</v>
      </c>
      <c r="E19" s="45">
        <f>+C19+D19</f>
        <v>13920</v>
      </c>
      <c r="F19" s="45">
        <f>+C19*10%</f>
        <v>1200</v>
      </c>
      <c r="G19" s="45">
        <f>+D19/3*2</f>
        <v>1280</v>
      </c>
      <c r="H19" s="45">
        <f>+E19-F19-G19</f>
        <v>11440</v>
      </c>
      <c r="I19" s="1">
        <v>1944.44</v>
      </c>
      <c r="J19" s="2"/>
      <c r="K19" s="1"/>
      <c r="L19" s="1"/>
      <c r="M19" s="1"/>
    </row>
    <row r="20" spans="1:13" x14ac:dyDescent="0.2">
      <c r="A20" s="5"/>
      <c r="B20" s="5"/>
      <c r="C20" s="45">
        <v>15000</v>
      </c>
      <c r="D20" s="45">
        <f>+C20*16%</f>
        <v>2400</v>
      </c>
      <c r="E20" s="45">
        <f>+C20+D20</f>
        <v>17400</v>
      </c>
      <c r="F20" s="45"/>
      <c r="G20" s="45"/>
      <c r="H20" s="45">
        <f>+E20-F20-G20</f>
        <v>17400</v>
      </c>
      <c r="I20" s="1"/>
      <c r="J20" s="2"/>
      <c r="K20" s="1"/>
      <c r="L20" s="1"/>
      <c r="M20" s="1"/>
    </row>
    <row r="21" spans="1:13" x14ac:dyDescent="0.2">
      <c r="A21" s="5"/>
      <c r="B21" s="5"/>
      <c r="C21" s="45"/>
      <c r="D21" s="45"/>
      <c r="E21" s="45"/>
      <c r="F21" s="45"/>
      <c r="G21" s="45"/>
      <c r="H21" s="45"/>
      <c r="I21" s="1">
        <f t="shared" si="0"/>
        <v>0</v>
      </c>
      <c r="J21" s="2"/>
      <c r="K21" s="1"/>
      <c r="L21" s="1"/>
      <c r="M21" s="1"/>
    </row>
    <row r="22" spans="1:13" x14ac:dyDescent="0.2">
      <c r="A22" s="5" t="s">
        <v>37</v>
      </c>
      <c r="B22" s="5"/>
      <c r="C22" s="45">
        <v>30000</v>
      </c>
      <c r="D22" s="45">
        <f>+C22*16%</f>
        <v>4800</v>
      </c>
      <c r="E22" s="45">
        <f>+C22+D22</f>
        <v>34800</v>
      </c>
      <c r="F22" s="45">
        <f>+C22*10%</f>
        <v>3000</v>
      </c>
      <c r="G22" s="45">
        <f>+D22/3*2</f>
        <v>3200</v>
      </c>
      <c r="H22" s="45">
        <f>+E22-F22-G22</f>
        <v>28600</v>
      </c>
      <c r="I22" s="1">
        <f t="shared" si="0"/>
        <v>2362.3599999999997</v>
      </c>
      <c r="J22" s="2"/>
      <c r="K22" s="1"/>
      <c r="L22" s="1"/>
      <c r="M22" s="1"/>
    </row>
    <row r="23" spans="1:13" x14ac:dyDescent="0.2">
      <c r="A23" s="5"/>
      <c r="B23" s="5"/>
      <c r="C23" s="45">
        <v>10000</v>
      </c>
      <c r="D23" s="45">
        <f>+C23*16%</f>
        <v>1600</v>
      </c>
      <c r="E23" s="45">
        <f>+C23+D23</f>
        <v>11600</v>
      </c>
      <c r="F23" s="45"/>
      <c r="G23" s="45"/>
      <c r="H23" s="45">
        <f>+E23-F23-G23</f>
        <v>11600</v>
      </c>
      <c r="I23" s="1"/>
      <c r="J23" s="2"/>
      <c r="K23" s="1"/>
      <c r="L23" s="1"/>
      <c r="M23" s="1"/>
    </row>
    <row r="24" spans="1:13" x14ac:dyDescent="0.2">
      <c r="A24" s="5"/>
      <c r="B24" s="5"/>
      <c r="C24" s="45"/>
      <c r="D24" s="45"/>
      <c r="E24" s="45"/>
      <c r="F24" s="45"/>
      <c r="G24" s="45"/>
      <c r="H24" s="45"/>
      <c r="I24" s="1">
        <f t="shared" si="0"/>
        <v>0</v>
      </c>
      <c r="J24" s="2"/>
      <c r="K24" s="1"/>
      <c r="L24" s="1"/>
      <c r="M24" s="1"/>
    </row>
    <row r="25" spans="1:13" x14ac:dyDescent="0.2">
      <c r="A25" s="5" t="s">
        <v>38</v>
      </c>
      <c r="B25" s="5"/>
      <c r="C25" s="45">
        <v>22000</v>
      </c>
      <c r="D25" s="45">
        <f>+C25*16%</f>
        <v>3520</v>
      </c>
      <c r="E25" s="45">
        <f>+C25+D25</f>
        <v>25520</v>
      </c>
      <c r="F25" s="45">
        <f>+C25*10%</f>
        <v>2200</v>
      </c>
      <c r="G25" s="45">
        <f>+D25/3*2</f>
        <v>2346.6666666666665</v>
      </c>
      <c r="H25" s="45">
        <f>+E25-F25-G25</f>
        <v>20973.333333333332</v>
      </c>
      <c r="I25" s="1">
        <f t="shared" si="0"/>
        <v>1732.3973333333331</v>
      </c>
      <c r="J25" s="2"/>
      <c r="K25" s="1"/>
      <c r="L25" s="1"/>
      <c r="M25" s="1"/>
    </row>
    <row r="26" spans="1:13" x14ac:dyDescent="0.2">
      <c r="A26" s="5"/>
      <c r="B26" s="5"/>
      <c r="C26" s="45">
        <v>12000</v>
      </c>
      <c r="D26" s="45">
        <f>+C26*16%</f>
        <v>1920</v>
      </c>
      <c r="E26" s="45">
        <f>+C26+D26</f>
        <v>13920</v>
      </c>
      <c r="F26" s="45"/>
      <c r="G26" s="45"/>
      <c r="H26" s="45">
        <f>+E26-F26-G26</f>
        <v>13920</v>
      </c>
      <c r="I26" s="1"/>
      <c r="J26" s="2"/>
      <c r="K26" s="1"/>
      <c r="L26" s="1"/>
      <c r="M26" s="1"/>
    </row>
    <row r="27" spans="1:13" x14ac:dyDescent="0.2">
      <c r="A27" s="5"/>
      <c r="B27" s="5"/>
      <c r="C27" s="45"/>
      <c r="D27" s="45"/>
      <c r="E27" s="45"/>
      <c r="F27" s="45"/>
      <c r="G27" s="45"/>
      <c r="H27" s="45"/>
      <c r="I27" s="1">
        <f t="shared" si="0"/>
        <v>0</v>
      </c>
      <c r="J27" s="2"/>
      <c r="K27" s="1"/>
      <c r="L27" s="1"/>
      <c r="M27" s="1"/>
    </row>
    <row r="28" spans="1:13" x14ac:dyDescent="0.2">
      <c r="A28" s="5" t="s">
        <v>39</v>
      </c>
      <c r="B28" s="5"/>
      <c r="C28" s="45">
        <v>26000</v>
      </c>
      <c r="D28" s="45">
        <f>+C28*16%</f>
        <v>4160</v>
      </c>
      <c r="E28" s="45">
        <f>+C28+D28</f>
        <v>30160</v>
      </c>
      <c r="F28" s="45">
        <f>+C28*10%</f>
        <v>2600</v>
      </c>
      <c r="G28" s="45">
        <f>+D28/3*2</f>
        <v>2773.3333333333335</v>
      </c>
      <c r="H28" s="45">
        <f>+E28-F28-G28</f>
        <v>24786.666666666668</v>
      </c>
      <c r="I28" s="1">
        <f t="shared" si="0"/>
        <v>2047.3786666666665</v>
      </c>
      <c r="J28" s="2"/>
      <c r="K28" s="1"/>
      <c r="L28" s="1"/>
      <c r="M28" s="1"/>
    </row>
    <row r="29" spans="1:13" x14ac:dyDescent="0.2">
      <c r="A29" s="5"/>
      <c r="B29" s="5"/>
      <c r="C29" s="45">
        <v>13000</v>
      </c>
      <c r="D29" s="45">
        <f>+C29*16%</f>
        <v>2080</v>
      </c>
      <c r="E29" s="45">
        <f>+C29+D29</f>
        <v>15080</v>
      </c>
      <c r="F29" s="45"/>
      <c r="G29" s="45"/>
      <c r="H29" s="45">
        <f>+E29-F29-G29</f>
        <v>15080</v>
      </c>
      <c r="I29" s="1"/>
      <c r="J29" s="2"/>
      <c r="K29" s="1"/>
      <c r="L29" s="1"/>
      <c r="M29" s="1"/>
    </row>
    <row r="30" spans="1:13" x14ac:dyDescent="0.2">
      <c r="A30" s="5"/>
      <c r="B30" s="5"/>
      <c r="C30" s="45"/>
      <c r="D30" s="45"/>
      <c r="E30" s="45"/>
      <c r="F30" s="45"/>
      <c r="G30" s="45"/>
      <c r="H30" s="45"/>
      <c r="I30" s="1">
        <f t="shared" si="0"/>
        <v>0</v>
      </c>
      <c r="J30" s="2"/>
      <c r="K30" s="1"/>
      <c r="L30" s="1"/>
      <c r="M30" s="1"/>
    </row>
    <row r="31" spans="1:13" x14ac:dyDescent="0.2">
      <c r="A31" s="5" t="s">
        <v>40</v>
      </c>
      <c r="B31" s="5"/>
      <c r="C31" s="45">
        <v>18000</v>
      </c>
      <c r="D31" s="45">
        <f>+C31*16%</f>
        <v>2880</v>
      </c>
      <c r="E31" s="45">
        <f>+C31+D31</f>
        <v>20880</v>
      </c>
      <c r="F31" s="45">
        <f>+C31*10%</f>
        <v>1800</v>
      </c>
      <c r="G31" s="45">
        <f>+D31/3*2</f>
        <v>1920</v>
      </c>
      <c r="H31" s="45">
        <f>+E31-F31-G31</f>
        <v>17160</v>
      </c>
      <c r="I31" s="1">
        <v>2417.42</v>
      </c>
      <c r="J31" s="2"/>
      <c r="K31" s="1"/>
      <c r="L31" s="1"/>
      <c r="M31" s="1"/>
    </row>
    <row r="32" spans="1:13" x14ac:dyDescent="0.2">
      <c r="A32" s="5"/>
      <c r="B32" s="5"/>
      <c r="C32" s="45">
        <v>15000</v>
      </c>
      <c r="D32" s="45">
        <f>+C32*16%</f>
        <v>2400</v>
      </c>
      <c r="E32" s="45">
        <f>+C32+D32</f>
        <v>17400</v>
      </c>
      <c r="F32" s="45"/>
      <c r="G32" s="45"/>
      <c r="H32" s="45">
        <f>+E32-F32-G32</f>
        <v>17400</v>
      </c>
      <c r="I32" s="1"/>
      <c r="J32" s="2"/>
      <c r="K32" s="1"/>
      <c r="L32" s="1"/>
      <c r="M32" s="1"/>
    </row>
    <row r="33" spans="1:13" x14ac:dyDescent="0.2">
      <c r="A33" s="5"/>
      <c r="B33" s="5"/>
      <c r="C33" s="45"/>
      <c r="D33" s="45"/>
      <c r="E33" s="45"/>
      <c r="F33" s="45"/>
      <c r="G33" s="45"/>
      <c r="H33" s="45"/>
      <c r="I33" s="1">
        <f t="shared" si="0"/>
        <v>0</v>
      </c>
      <c r="J33" s="2"/>
      <c r="K33" s="1"/>
      <c r="L33" s="1"/>
      <c r="M33" s="1"/>
    </row>
    <row r="34" spans="1:13" x14ac:dyDescent="0.2">
      <c r="A34" s="5" t="s">
        <v>41</v>
      </c>
      <c r="B34" s="5"/>
      <c r="C34" s="45">
        <v>42000</v>
      </c>
      <c r="D34" s="45">
        <f>+C34*16%</f>
        <v>6720</v>
      </c>
      <c r="E34" s="45">
        <f>+C34+D34</f>
        <v>48720</v>
      </c>
      <c r="F34" s="45">
        <f>+C34*10%</f>
        <v>4200</v>
      </c>
      <c r="G34" s="45">
        <f>+D34/3*2</f>
        <v>4480</v>
      </c>
      <c r="H34" s="45">
        <f>+E34-F34-G34</f>
        <v>40040</v>
      </c>
      <c r="I34" s="1">
        <f t="shared" si="0"/>
        <v>3307.3039999999996</v>
      </c>
      <c r="J34" s="2"/>
      <c r="K34" s="1"/>
      <c r="L34" s="1"/>
      <c r="M34" s="1"/>
    </row>
    <row r="35" spans="1:13" x14ac:dyDescent="0.2">
      <c r="A35" s="5"/>
      <c r="B35" s="5"/>
      <c r="C35" s="45">
        <v>12000</v>
      </c>
      <c r="D35" s="45">
        <f>+C35*16%</f>
        <v>1920</v>
      </c>
      <c r="E35" s="45">
        <f>+C35+D35</f>
        <v>13920</v>
      </c>
      <c r="F35" s="45"/>
      <c r="G35" s="45"/>
      <c r="H35" s="45">
        <f>+E35-F35-G35</f>
        <v>13920</v>
      </c>
      <c r="I35" s="1"/>
      <c r="J35" s="2"/>
      <c r="K35" s="1"/>
      <c r="L35" s="1"/>
      <c r="M35" s="1"/>
    </row>
    <row r="36" spans="1:13" x14ac:dyDescent="0.2">
      <c r="A36" s="5"/>
      <c r="B36" s="5"/>
      <c r="C36" s="45"/>
      <c r="D36" s="45"/>
      <c r="E36" s="45"/>
      <c r="F36" s="45"/>
      <c r="G36" s="45"/>
      <c r="H36" s="45"/>
      <c r="I36" s="1">
        <f t="shared" si="0"/>
        <v>0</v>
      </c>
      <c r="J36" s="2"/>
      <c r="K36" s="1" t="s">
        <v>12</v>
      </c>
      <c r="L36" s="1"/>
      <c r="M36" s="1"/>
    </row>
    <row r="37" spans="1:13" x14ac:dyDescent="0.2">
      <c r="A37" s="5" t="s">
        <v>42</v>
      </c>
      <c r="B37" s="5"/>
      <c r="C37" s="45">
        <v>34000</v>
      </c>
      <c r="D37" s="45">
        <f>+C37*16%</f>
        <v>5440</v>
      </c>
      <c r="E37" s="45">
        <f>+C37+D37</f>
        <v>39440</v>
      </c>
      <c r="F37" s="45">
        <f>+C37*10%</f>
        <v>3400</v>
      </c>
      <c r="G37" s="45">
        <f>+D37/3*2</f>
        <v>3626.6666666666665</v>
      </c>
      <c r="H37" s="45">
        <f>+E37-F37-G37</f>
        <v>32413.333333333332</v>
      </c>
      <c r="I37" s="1">
        <f t="shared" si="0"/>
        <v>2677.3413333333328</v>
      </c>
      <c r="J37" s="2"/>
      <c r="K37" s="1"/>
      <c r="L37" s="1"/>
      <c r="M37" s="1"/>
    </row>
    <row r="38" spans="1:13" x14ac:dyDescent="0.2">
      <c r="A38" s="5"/>
      <c r="B38" s="5"/>
      <c r="C38" s="45">
        <v>15000</v>
      </c>
      <c r="D38" s="45">
        <f>+C38*16%</f>
        <v>2400</v>
      </c>
      <c r="E38" s="45">
        <f>+C38+D38</f>
        <v>17400</v>
      </c>
      <c r="F38" s="45"/>
      <c r="G38" s="45"/>
      <c r="H38" s="45">
        <f>+E38-F38-G38</f>
        <v>17400</v>
      </c>
      <c r="I38" s="1"/>
      <c r="J38" s="2"/>
      <c r="K38" s="1"/>
      <c r="L38" s="1"/>
      <c r="M38" s="1"/>
    </row>
    <row r="39" spans="1:13" x14ac:dyDescent="0.2">
      <c r="A39" s="5"/>
      <c r="B39" s="5"/>
      <c r="C39" s="45"/>
      <c r="D39" s="45"/>
      <c r="E39" s="45"/>
      <c r="F39" s="45"/>
      <c r="G39" s="45"/>
      <c r="H39" s="45"/>
      <c r="I39" s="1">
        <f t="shared" si="0"/>
        <v>0</v>
      </c>
      <c r="J39" s="2"/>
      <c r="K39" s="1"/>
      <c r="L39" s="1"/>
      <c r="M39" s="1"/>
    </row>
    <row r="40" spans="1:13" x14ac:dyDescent="0.2">
      <c r="A40" s="5" t="s">
        <v>43</v>
      </c>
      <c r="B40" s="5"/>
      <c r="C40" s="45">
        <v>32000</v>
      </c>
      <c r="D40" s="45">
        <f>+C40*16%</f>
        <v>5120</v>
      </c>
      <c r="E40" s="45">
        <f>+C40+D40</f>
        <v>37120</v>
      </c>
      <c r="F40" s="45">
        <f>+C40*10%</f>
        <v>3200</v>
      </c>
      <c r="G40" s="45">
        <f>+D40/3*2</f>
        <v>3413.3333333333335</v>
      </c>
      <c r="H40" s="45">
        <f>+E40-F40-G40</f>
        <v>30506.666666666668</v>
      </c>
      <c r="I40" s="1">
        <v>3821.07</v>
      </c>
      <c r="J40" s="2"/>
      <c r="K40" s="1"/>
      <c r="L40" s="1"/>
      <c r="M40" s="1"/>
    </row>
    <row r="41" spans="1:13" x14ac:dyDescent="0.2">
      <c r="A41" s="5"/>
      <c r="B41" s="5"/>
      <c r="C41" s="45">
        <v>18000</v>
      </c>
      <c r="D41" s="45">
        <f>+C41*16%</f>
        <v>2880</v>
      </c>
      <c r="E41" s="45">
        <f>+C41+D41</f>
        <v>20880</v>
      </c>
      <c r="F41" s="45"/>
      <c r="G41" s="45"/>
      <c r="H41" s="45">
        <f>+E41-F41-G41</f>
        <v>20880</v>
      </c>
      <c r="I41" s="1"/>
      <c r="J41" s="2"/>
      <c r="K41" s="1"/>
      <c r="L41" s="1"/>
      <c r="M41" s="1"/>
    </row>
    <row r="42" spans="1:13" x14ac:dyDescent="0.2">
      <c r="A42" s="5"/>
      <c r="B42" s="5"/>
      <c r="C42" s="45"/>
      <c r="D42" s="45"/>
      <c r="E42" s="45"/>
      <c r="F42" s="45"/>
      <c r="G42" s="45"/>
      <c r="H42" s="45"/>
      <c r="I42" s="1" t="s">
        <v>12</v>
      </c>
      <c r="J42" s="2"/>
      <c r="K42" s="1"/>
      <c r="L42" s="1"/>
      <c r="M42" s="1"/>
    </row>
    <row r="43" spans="1:13" ht="13.5" thickBot="1" x14ac:dyDescent="0.25">
      <c r="A43" s="5" t="s">
        <v>15</v>
      </c>
      <c r="B43" s="5"/>
      <c r="C43" s="49">
        <f>SUM(C7:C42)</f>
        <v>450000</v>
      </c>
      <c r="D43" s="49">
        <f t="shared" ref="D43:I43" si="1">SUM(D7:D42)</f>
        <v>72000</v>
      </c>
      <c r="E43" s="49">
        <f t="shared" si="1"/>
        <v>522000</v>
      </c>
      <c r="F43" s="49">
        <f t="shared" si="1"/>
        <v>30000</v>
      </c>
      <c r="G43" s="49">
        <f t="shared" si="1"/>
        <v>32000</v>
      </c>
      <c r="H43" s="49">
        <f t="shared" si="1"/>
        <v>460000</v>
      </c>
      <c r="I43" s="49">
        <f t="shared" si="1"/>
        <v>28922.996666666666</v>
      </c>
      <c r="J43" s="2"/>
      <c r="K43" s="1"/>
      <c r="L43" s="1"/>
      <c r="M43" s="1"/>
    </row>
    <row r="44" spans="1:13" ht="13.5" thickTop="1" x14ac:dyDescent="0.2">
      <c r="A44" s="5"/>
      <c r="B44" s="5"/>
      <c r="C44" s="45"/>
      <c r="D44" s="45"/>
      <c r="E44" s="45"/>
      <c r="F44" s="45"/>
      <c r="G44" s="45"/>
      <c r="H44" s="45"/>
      <c r="I44" s="1"/>
      <c r="J44" s="1"/>
      <c r="K44" s="1"/>
      <c r="L44" s="1"/>
      <c r="M44" s="1"/>
    </row>
    <row r="45" spans="1:13" x14ac:dyDescent="0.2">
      <c r="A45" s="5" t="s">
        <v>66</v>
      </c>
      <c r="B45" s="5"/>
      <c r="C45" s="45">
        <f>+'DEDUCCIONES-20'!P14</f>
        <v>120000</v>
      </c>
      <c r="D45" s="45"/>
      <c r="E45" s="45"/>
      <c r="F45" s="45"/>
      <c r="G45" s="45"/>
      <c r="H45" s="45"/>
      <c r="I45" s="1" t="s">
        <v>12</v>
      </c>
      <c r="J45" s="1"/>
      <c r="K45" s="1"/>
      <c r="L45" s="1"/>
      <c r="M45" s="1"/>
    </row>
    <row r="46" spans="1:13" x14ac:dyDescent="0.2">
      <c r="A46" s="5"/>
      <c r="B46" s="5"/>
      <c r="C46" s="45"/>
      <c r="D46" s="45"/>
      <c r="E46" s="45"/>
      <c r="F46" s="45"/>
      <c r="G46" s="45"/>
      <c r="H46" s="45"/>
      <c r="I46" s="1"/>
      <c r="J46" s="1"/>
      <c r="K46" s="1"/>
      <c r="L46" s="1"/>
      <c r="M46" s="1"/>
    </row>
    <row r="47" spans="1:13" ht="13.5" thickBot="1" x14ac:dyDescent="0.25">
      <c r="A47" s="61" t="s">
        <v>67</v>
      </c>
      <c r="B47" s="61"/>
      <c r="C47" s="58">
        <f>+C43-C45</f>
        <v>330000</v>
      </c>
      <c r="D47" s="45"/>
      <c r="E47" s="45"/>
      <c r="F47" s="45"/>
      <c r="G47" s="45"/>
      <c r="H47" s="45"/>
      <c r="I47" s="1" t="s">
        <v>12</v>
      </c>
      <c r="J47" s="1"/>
      <c r="K47" s="1"/>
      <c r="L47" s="1"/>
      <c r="M47" s="1"/>
    </row>
    <row r="48" spans="1:13" ht="13.5" thickTop="1" x14ac:dyDescent="0.2">
      <c r="A48" s="5"/>
      <c r="B48" s="5"/>
      <c r="C48" s="45"/>
      <c r="D48" s="45"/>
      <c r="E48" s="45"/>
      <c r="F48" s="45"/>
      <c r="G48" s="45"/>
      <c r="H48" s="45"/>
      <c r="I48" s="1"/>
      <c r="J48" s="1"/>
      <c r="K48" s="1"/>
      <c r="L48" s="1"/>
      <c r="M48" s="1"/>
    </row>
    <row r="49" spans="1:13" ht="20.25" x14ac:dyDescent="0.3">
      <c r="A49" s="5"/>
      <c r="B49" s="5"/>
      <c r="C49" s="50" t="s">
        <v>51</v>
      </c>
      <c r="D49" s="45"/>
      <c r="E49" s="45"/>
      <c r="F49" s="46" t="s">
        <v>45</v>
      </c>
      <c r="G49" s="46" t="s">
        <v>47</v>
      </c>
      <c r="H49" s="45"/>
      <c r="I49" s="1"/>
      <c r="J49" s="1"/>
      <c r="K49" s="1"/>
      <c r="L49" s="1"/>
      <c r="M49" s="1"/>
    </row>
    <row r="50" spans="1:13" ht="15.75" x14ac:dyDescent="0.25">
      <c r="A50" s="46" t="s">
        <v>52</v>
      </c>
      <c r="B50" s="62"/>
      <c r="C50" s="44" t="s">
        <v>11</v>
      </c>
      <c r="D50" s="45"/>
      <c r="E50" s="45"/>
      <c r="F50" s="46" t="s">
        <v>46</v>
      </c>
      <c r="G50" s="46" t="s">
        <v>46</v>
      </c>
      <c r="H50" s="45"/>
      <c r="I50" s="1"/>
      <c r="J50" s="1"/>
      <c r="K50" s="1"/>
      <c r="L50" s="1"/>
      <c r="M50" s="1"/>
    </row>
    <row r="51" spans="1:13" x14ac:dyDescent="0.2">
      <c r="E51" s="2" t="s">
        <v>12</v>
      </c>
      <c r="H51" s="2" t="s">
        <v>12</v>
      </c>
      <c r="I51" s="1"/>
      <c r="J51" s="1"/>
      <c r="K51" s="1"/>
      <c r="L51" s="1"/>
      <c r="M51" s="1"/>
    </row>
    <row r="52" spans="1:13" x14ac:dyDescent="0.2">
      <c r="A52" s="5" t="s">
        <v>53</v>
      </c>
      <c r="B52" s="5"/>
      <c r="C52" s="51">
        <v>300000</v>
      </c>
      <c r="F52" s="51">
        <f>+F43</f>
        <v>30000</v>
      </c>
      <c r="G52" s="51">
        <f>+G43</f>
        <v>32000</v>
      </c>
      <c r="I52" s="1"/>
      <c r="J52" s="1"/>
      <c r="K52" s="1"/>
      <c r="L52" s="1"/>
      <c r="M52" s="1"/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18"/>
  <sheetViews>
    <sheetView zoomScale="140" zoomScaleNormal="140" workbookViewId="0">
      <pane xSplit="2" ySplit="4" topLeftCell="M7" activePane="bottomRight" state="frozen"/>
      <selection pane="topRight" activeCell="C1" sqref="C1"/>
      <selection pane="bottomLeft" activeCell="A5" sqref="A5"/>
      <selection pane="bottomRight" activeCell="P14" sqref="P14"/>
    </sheetView>
  </sheetViews>
  <sheetFormatPr baseColWidth="10" defaultRowHeight="12.75" x14ac:dyDescent="0.2"/>
  <cols>
    <col min="1" max="1" width="2.85546875" customWidth="1"/>
    <col min="2" max="2" width="34.5703125" customWidth="1"/>
    <col min="3" max="3" width="13.85546875" customWidth="1"/>
    <col min="4" max="4" width="13.7109375" customWidth="1"/>
    <col min="5" max="5" width="13.85546875" customWidth="1"/>
    <col min="6" max="6" width="12" customWidth="1"/>
    <col min="7" max="7" width="12.42578125" customWidth="1"/>
    <col min="8" max="8" width="12.28515625" customWidth="1"/>
    <col min="9" max="9" width="12.140625" customWidth="1"/>
    <col min="10" max="10" width="13.42578125" customWidth="1"/>
    <col min="11" max="11" width="12.85546875" customWidth="1"/>
    <col min="12" max="12" width="14.42578125" customWidth="1"/>
    <col min="13" max="13" width="15.28515625" customWidth="1"/>
    <col min="14" max="14" width="13.7109375" customWidth="1"/>
    <col min="15" max="15" width="2" customWidth="1"/>
    <col min="16" max="16" width="14.28515625" customWidth="1"/>
    <col min="17" max="17" width="2.140625" customWidth="1"/>
  </cols>
  <sheetData>
    <row r="1" spans="1:17" ht="19.5" x14ac:dyDescent="0.4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5" x14ac:dyDescent="0.3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6.5" x14ac:dyDescent="0.3">
      <c r="A3" s="47"/>
      <c r="B3" s="41"/>
      <c r="O3" s="47"/>
      <c r="P3" s="47"/>
      <c r="Q3" s="47"/>
    </row>
    <row r="4" spans="1:17" ht="13.5" x14ac:dyDescent="0.25">
      <c r="A4" s="52"/>
      <c r="B4" s="53"/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4" t="s">
        <v>40</v>
      </c>
      <c r="L4" s="4" t="s">
        <v>41</v>
      </c>
      <c r="M4" s="4" t="s">
        <v>42</v>
      </c>
      <c r="N4" s="4" t="s">
        <v>43</v>
      </c>
      <c r="O4" s="53"/>
      <c r="P4" s="54" t="s">
        <v>11</v>
      </c>
    </row>
    <row r="5" spans="1:17" ht="13.5" x14ac:dyDescent="0.25">
      <c r="A5" s="52"/>
      <c r="B5" s="5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3"/>
      <c r="P5" s="54"/>
    </row>
    <row r="6" spans="1:17" x14ac:dyDescent="0.2">
      <c r="A6" s="56" t="s">
        <v>55</v>
      </c>
      <c r="B6" s="55" t="s">
        <v>56</v>
      </c>
      <c r="C6" s="45">
        <v>1320</v>
      </c>
      <c r="D6" s="45"/>
      <c r="E6" s="45">
        <v>1580</v>
      </c>
      <c r="F6" s="45"/>
      <c r="G6" s="45">
        <v>1620</v>
      </c>
      <c r="H6" s="45"/>
      <c r="I6" s="45">
        <v>1985</v>
      </c>
      <c r="J6" s="45"/>
      <c r="K6" s="45">
        <v>1067</v>
      </c>
      <c r="L6" s="45"/>
      <c r="M6" s="45">
        <v>1980</v>
      </c>
      <c r="N6" s="45"/>
      <c r="O6" s="45" t="s">
        <v>12</v>
      </c>
      <c r="P6" s="45">
        <f t="shared" ref="P6:P11" si="0">SUM(C6:O6)</f>
        <v>9552</v>
      </c>
      <c r="Q6" s="45"/>
    </row>
    <row r="7" spans="1:17" x14ac:dyDescent="0.2">
      <c r="A7" s="56" t="s">
        <v>55</v>
      </c>
      <c r="B7" s="55" t="s">
        <v>57</v>
      </c>
      <c r="C7" s="45">
        <v>5000</v>
      </c>
      <c r="D7" s="45">
        <v>5000</v>
      </c>
      <c r="E7" s="45">
        <v>5000</v>
      </c>
      <c r="F7" s="45">
        <v>5000</v>
      </c>
      <c r="G7" s="45">
        <v>5000</v>
      </c>
      <c r="H7" s="45">
        <v>5000</v>
      </c>
      <c r="I7" s="45">
        <v>5000</v>
      </c>
      <c r="J7" s="45">
        <v>5000</v>
      </c>
      <c r="K7" s="45">
        <v>5000</v>
      </c>
      <c r="L7" s="45">
        <v>5000</v>
      </c>
      <c r="M7" s="45">
        <v>5000</v>
      </c>
      <c r="N7" s="45">
        <v>5000</v>
      </c>
      <c r="O7" s="45"/>
      <c r="P7" s="45">
        <f t="shared" si="0"/>
        <v>60000</v>
      </c>
      <c r="Q7" s="45"/>
    </row>
    <row r="8" spans="1:17" x14ac:dyDescent="0.2">
      <c r="A8" s="56" t="s">
        <v>55</v>
      </c>
      <c r="B8" s="59" t="s">
        <v>58</v>
      </c>
      <c r="C8" s="45">
        <v>450</v>
      </c>
      <c r="D8" s="45">
        <v>450</v>
      </c>
      <c r="E8" s="45">
        <v>450</v>
      </c>
      <c r="F8" s="45">
        <v>450</v>
      </c>
      <c r="G8" s="45">
        <v>450</v>
      </c>
      <c r="H8" s="45">
        <v>450</v>
      </c>
      <c r="I8" s="45">
        <v>450</v>
      </c>
      <c r="J8" s="45">
        <v>450</v>
      </c>
      <c r="K8" s="45">
        <v>450</v>
      </c>
      <c r="L8" s="45">
        <v>450</v>
      </c>
      <c r="M8" s="45">
        <v>450</v>
      </c>
      <c r="N8" s="45">
        <v>450</v>
      </c>
      <c r="O8" s="45"/>
      <c r="P8" s="45">
        <f t="shared" si="0"/>
        <v>5400</v>
      </c>
      <c r="Q8" s="45"/>
    </row>
    <row r="9" spans="1:17" x14ac:dyDescent="0.2">
      <c r="A9" s="56" t="s">
        <v>55</v>
      </c>
      <c r="B9" s="59" t="s">
        <v>59</v>
      </c>
      <c r="C9" s="45">
        <v>882</v>
      </c>
      <c r="D9" s="45">
        <v>1450</v>
      </c>
      <c r="E9" s="45">
        <v>650</v>
      </c>
      <c r="F9" s="45">
        <v>950</v>
      </c>
      <c r="G9" s="45">
        <v>589</v>
      </c>
      <c r="H9" s="45">
        <v>1354</v>
      </c>
      <c r="I9" s="45">
        <v>865</v>
      </c>
      <c r="J9" s="45">
        <v>1125</v>
      </c>
      <c r="K9" s="45">
        <v>854</v>
      </c>
      <c r="L9" s="45">
        <v>958</v>
      </c>
      <c r="M9" s="45">
        <v>825</v>
      </c>
      <c r="N9" s="45">
        <v>987</v>
      </c>
      <c r="O9" s="45"/>
      <c r="P9" s="45">
        <f t="shared" si="0"/>
        <v>11489</v>
      </c>
      <c r="Q9" s="45"/>
    </row>
    <row r="10" spans="1:17" x14ac:dyDescent="0.2">
      <c r="A10" s="56" t="s">
        <v>55</v>
      </c>
      <c r="B10" s="59" t="s">
        <v>60</v>
      </c>
      <c r="C10" s="45">
        <v>750</v>
      </c>
      <c r="D10" s="45">
        <v>325</v>
      </c>
      <c r="E10" s="45">
        <v>720</v>
      </c>
      <c r="F10" s="45">
        <v>520</v>
      </c>
      <c r="G10" s="45">
        <v>475</v>
      </c>
      <c r="H10" s="45">
        <v>859</v>
      </c>
      <c r="I10" s="45">
        <v>1275</v>
      </c>
      <c r="J10" s="45">
        <v>958</v>
      </c>
      <c r="K10" s="45">
        <v>754</v>
      </c>
      <c r="L10" s="45">
        <v>824</v>
      </c>
      <c r="M10" s="45">
        <v>725</v>
      </c>
      <c r="N10" s="45">
        <v>754.04</v>
      </c>
      <c r="O10" s="45"/>
      <c r="P10" s="45">
        <f t="shared" si="0"/>
        <v>8939.0400000000009</v>
      </c>
      <c r="Q10" s="45"/>
    </row>
    <row r="11" spans="1:17" x14ac:dyDescent="0.2">
      <c r="A11" s="56" t="s">
        <v>55</v>
      </c>
      <c r="B11" s="55" t="s">
        <v>61</v>
      </c>
      <c r="C11" s="45">
        <v>580</v>
      </c>
      <c r="D11" s="45">
        <v>250</v>
      </c>
      <c r="E11" s="45">
        <v>590</v>
      </c>
      <c r="F11" s="45">
        <v>260</v>
      </c>
      <c r="G11" s="45">
        <v>450</v>
      </c>
      <c r="H11" s="45">
        <v>150</v>
      </c>
      <c r="I11" s="45">
        <v>520</v>
      </c>
      <c r="J11" s="45">
        <v>660</v>
      </c>
      <c r="K11" s="45">
        <v>360</v>
      </c>
      <c r="L11" s="45">
        <v>460</v>
      </c>
      <c r="M11" s="45">
        <v>360</v>
      </c>
      <c r="N11" s="45">
        <v>230</v>
      </c>
      <c r="O11" s="45"/>
      <c r="P11" s="45">
        <f t="shared" si="0"/>
        <v>4870</v>
      </c>
      <c r="Q11" s="45"/>
    </row>
    <row r="12" spans="1:17" x14ac:dyDescent="0.2">
      <c r="A12" s="56" t="s">
        <v>55</v>
      </c>
      <c r="B12" t="s">
        <v>62</v>
      </c>
      <c r="C12" s="45">
        <v>1645.83</v>
      </c>
      <c r="D12" s="45">
        <v>1645.83</v>
      </c>
      <c r="E12" s="45">
        <v>1645.83</v>
      </c>
      <c r="F12" s="45">
        <v>1645.83</v>
      </c>
      <c r="G12" s="45">
        <v>1645.83</v>
      </c>
      <c r="H12" s="45">
        <v>1645.83</v>
      </c>
      <c r="I12" s="45">
        <v>1645.83</v>
      </c>
      <c r="J12" s="45">
        <v>1645.83</v>
      </c>
      <c r="K12" s="45">
        <v>1645.83</v>
      </c>
      <c r="L12" s="45">
        <v>1645.83</v>
      </c>
      <c r="M12" s="45">
        <v>1645.83</v>
      </c>
      <c r="N12" s="45">
        <v>1645.83</v>
      </c>
      <c r="O12" s="45" t="s">
        <v>12</v>
      </c>
      <c r="P12" s="45">
        <f>SUM(C12:O12)</f>
        <v>19749.96</v>
      </c>
      <c r="Q12" s="45"/>
    </row>
    <row r="13" spans="1:17" x14ac:dyDescent="0.2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 t="s">
        <v>12</v>
      </c>
      <c r="Q13" s="45"/>
    </row>
    <row r="14" spans="1:17" ht="13.5" thickBot="1" x14ac:dyDescent="0.25">
      <c r="B14" s="61" t="s">
        <v>63</v>
      </c>
      <c r="C14" s="60">
        <f t="shared" ref="C14:N14" si="1">SUM(C6:C13)</f>
        <v>10627.83</v>
      </c>
      <c r="D14" s="60">
        <f t="shared" si="1"/>
        <v>9120.83</v>
      </c>
      <c r="E14" s="60">
        <f t="shared" si="1"/>
        <v>10635.83</v>
      </c>
      <c r="F14" s="60">
        <f t="shared" si="1"/>
        <v>8825.83</v>
      </c>
      <c r="G14" s="60">
        <f t="shared" si="1"/>
        <v>10229.83</v>
      </c>
      <c r="H14" s="60">
        <f t="shared" si="1"/>
        <v>9458.83</v>
      </c>
      <c r="I14" s="60">
        <f t="shared" si="1"/>
        <v>11740.83</v>
      </c>
      <c r="J14" s="60">
        <f t="shared" si="1"/>
        <v>9838.83</v>
      </c>
      <c r="K14" s="60">
        <f t="shared" si="1"/>
        <v>10130.83</v>
      </c>
      <c r="L14" s="60">
        <f t="shared" si="1"/>
        <v>9337.83</v>
      </c>
      <c r="M14" s="60">
        <f t="shared" si="1"/>
        <v>10985.83</v>
      </c>
      <c r="N14" s="60">
        <f t="shared" si="1"/>
        <v>9066.869999999999</v>
      </c>
      <c r="O14" s="60" t="s">
        <v>12</v>
      </c>
      <c r="P14" s="60">
        <f>SUM(P6:P13)</f>
        <v>120000</v>
      </c>
      <c r="Q14" s="60" t="s">
        <v>12</v>
      </c>
    </row>
    <row r="15" spans="1:17" ht="13.5" thickTop="1" x14ac:dyDescent="0.2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x14ac:dyDescent="0.2">
      <c r="E16" s="1"/>
      <c r="P16" s="57"/>
    </row>
    <row r="17" spans="5:16" x14ac:dyDescent="0.2">
      <c r="E17" s="1" t="s">
        <v>12</v>
      </c>
    </row>
    <row r="18" spans="5:16" x14ac:dyDescent="0.2">
      <c r="E18" s="1"/>
      <c r="P18" s="2"/>
    </row>
  </sheetData>
  <mergeCells count="2">
    <mergeCell ref="A1:Q1"/>
    <mergeCell ref="A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9"/>
  <sheetViews>
    <sheetView tabSelected="1" topLeftCell="A19" zoomScale="110" zoomScaleNormal="110" workbookViewId="0">
      <selection activeCell="C28" sqref="C28"/>
    </sheetView>
  </sheetViews>
  <sheetFormatPr baseColWidth="10" defaultRowHeight="12.75" x14ac:dyDescent="0.2"/>
  <cols>
    <col min="1" max="1" width="6.140625" customWidth="1"/>
    <col min="2" max="2" width="29.85546875" customWidth="1"/>
    <col min="3" max="3" width="16.7109375" customWidth="1"/>
    <col min="4" max="4" width="5.85546875" customWidth="1"/>
    <col min="5" max="5" width="15.28515625" customWidth="1"/>
    <col min="6" max="6" width="13.42578125" customWidth="1"/>
    <col min="7" max="7" width="13.5703125" customWidth="1"/>
    <col min="8" max="8" width="14.42578125" customWidth="1"/>
  </cols>
  <sheetData>
    <row r="2" spans="1:8" ht="24" x14ac:dyDescent="0.45">
      <c r="B2" s="40" t="str">
        <f>+'HONORARIOS-20'!A1</f>
        <v>ALAN BRITO DELGADO</v>
      </c>
    </row>
    <row r="3" spans="1:8" ht="15.75" x14ac:dyDescent="0.25">
      <c r="A3" s="11"/>
      <c r="B3" s="85" t="s">
        <v>81</v>
      </c>
      <c r="C3" s="85"/>
      <c r="D3" s="85"/>
      <c r="E3" s="85"/>
      <c r="F3" s="85"/>
      <c r="G3" s="85"/>
      <c r="H3" s="85"/>
    </row>
    <row r="4" spans="1:8" ht="15.75" x14ac:dyDescent="0.25">
      <c r="A4" s="11"/>
      <c r="B4" s="85"/>
      <c r="C4" s="85"/>
      <c r="D4" s="64"/>
      <c r="E4" s="11"/>
      <c r="F4" s="11"/>
      <c r="G4" s="11"/>
      <c r="H4" s="11"/>
    </row>
    <row r="5" spans="1:8" x14ac:dyDescent="0.2">
      <c r="A5" s="11"/>
      <c r="B5" s="23"/>
      <c r="C5" s="23"/>
      <c r="D5" s="23"/>
      <c r="E5" s="86" t="s">
        <v>30</v>
      </c>
      <c r="F5" s="87"/>
      <c r="G5" s="87"/>
      <c r="H5" s="88"/>
    </row>
    <row r="6" spans="1:8" ht="13.5" thickBot="1" x14ac:dyDescent="0.25">
      <c r="A6" s="11"/>
      <c r="B6" s="13" t="s">
        <v>12</v>
      </c>
      <c r="C6" s="14">
        <v>0</v>
      </c>
      <c r="D6" s="14"/>
      <c r="E6" s="16"/>
      <c r="F6" s="16"/>
      <c r="G6" s="16"/>
      <c r="H6" s="16"/>
    </row>
    <row r="7" spans="1:8" x14ac:dyDescent="0.2">
      <c r="A7" s="11"/>
      <c r="B7" s="13" t="s">
        <v>54</v>
      </c>
      <c r="C7" s="14">
        <f>+'HONORARIOS-20'!C47</f>
        <v>330000</v>
      </c>
      <c r="D7" s="14"/>
      <c r="E7" s="24" t="s">
        <v>0</v>
      </c>
      <c r="F7" s="25" t="s">
        <v>0</v>
      </c>
      <c r="G7" s="25" t="s">
        <v>1</v>
      </c>
      <c r="H7" s="26" t="s">
        <v>2</v>
      </c>
    </row>
    <row r="8" spans="1:8" x14ac:dyDescent="0.2">
      <c r="A8" s="11"/>
      <c r="B8" s="13" t="s">
        <v>12</v>
      </c>
      <c r="C8" s="1">
        <v>0</v>
      </c>
      <c r="D8" s="14"/>
      <c r="E8" s="27" t="s">
        <v>3</v>
      </c>
      <c r="F8" s="66" t="s">
        <v>4</v>
      </c>
      <c r="G8" s="66" t="s">
        <v>5</v>
      </c>
      <c r="H8" s="28" t="s">
        <v>6</v>
      </c>
    </row>
    <row r="9" spans="1:8" x14ac:dyDescent="0.2">
      <c r="A9" s="11"/>
      <c r="B9" s="13" t="s">
        <v>12</v>
      </c>
      <c r="C9" s="33" t="s">
        <v>12</v>
      </c>
      <c r="D9" s="33"/>
      <c r="E9" s="29"/>
      <c r="F9" s="67"/>
      <c r="G9" s="67"/>
      <c r="H9" s="30"/>
    </row>
    <row r="10" spans="1:8" x14ac:dyDescent="0.2">
      <c r="A10" s="11"/>
      <c r="B10" s="13" t="s">
        <v>16</v>
      </c>
      <c r="C10" s="14">
        <f>SUM(C6:C9)</f>
        <v>330000</v>
      </c>
      <c r="D10" s="14"/>
      <c r="E10" s="31">
        <v>0.01</v>
      </c>
      <c r="F10" s="68">
        <v>6942.2</v>
      </c>
      <c r="G10" s="69">
        <v>0</v>
      </c>
      <c r="H10" s="32">
        <v>1.9199999999999998E-2</v>
      </c>
    </row>
    <row r="11" spans="1:8" x14ac:dyDescent="0.2">
      <c r="A11" s="11"/>
      <c r="B11" s="11"/>
      <c r="C11" s="14"/>
      <c r="D11" s="14"/>
      <c r="E11" s="31">
        <f t="shared" ref="E11:E20" si="0">+F10+0.01</f>
        <v>6942.21</v>
      </c>
      <c r="F11" s="68">
        <v>58922.16</v>
      </c>
      <c r="G11" s="69">
        <v>133.28</v>
      </c>
      <c r="H11" s="32">
        <v>6.4000000000000001E-2</v>
      </c>
    </row>
    <row r="12" spans="1:8" x14ac:dyDescent="0.2">
      <c r="A12" s="11"/>
      <c r="B12" s="13" t="s">
        <v>14</v>
      </c>
      <c r="C12" s="33">
        <f>+'DEDUCCIONES PERSONALES'!E36</f>
        <v>38000</v>
      </c>
      <c r="D12" s="33"/>
      <c r="E12" s="31">
        <f t="shared" si="0"/>
        <v>58922.170000000006</v>
      </c>
      <c r="F12" s="68">
        <v>103550.44</v>
      </c>
      <c r="G12" s="68">
        <v>3460.01</v>
      </c>
      <c r="H12" s="32">
        <v>0.10879999999999999</v>
      </c>
    </row>
    <row r="13" spans="1:8" x14ac:dyDescent="0.2">
      <c r="A13" s="11"/>
      <c r="B13" s="11" t="s">
        <v>12</v>
      </c>
      <c r="C13" s="11"/>
      <c r="D13" s="11"/>
      <c r="E13" s="31">
        <f t="shared" si="0"/>
        <v>103550.45</v>
      </c>
      <c r="F13" s="68">
        <v>120372.83</v>
      </c>
      <c r="G13" s="68">
        <v>8315.57</v>
      </c>
      <c r="H13" s="32">
        <v>0.16</v>
      </c>
    </row>
    <row r="14" spans="1:8" x14ac:dyDescent="0.2">
      <c r="A14" s="11"/>
      <c r="B14" s="13" t="s">
        <v>69</v>
      </c>
      <c r="C14" s="14">
        <f>+C10-C12</f>
        <v>292000</v>
      </c>
      <c r="D14" s="14"/>
      <c r="E14" s="31">
        <f t="shared" si="0"/>
        <v>120372.84</v>
      </c>
      <c r="F14" s="68">
        <v>144119.23000000001</v>
      </c>
      <c r="G14" s="68">
        <v>11007.14</v>
      </c>
      <c r="H14" s="32">
        <v>0.1792</v>
      </c>
    </row>
    <row r="15" spans="1:8" x14ac:dyDescent="0.2">
      <c r="A15" s="11"/>
      <c r="B15" s="11" t="s">
        <v>12</v>
      </c>
      <c r="C15" s="14" t="s">
        <v>12</v>
      </c>
      <c r="D15" s="14"/>
      <c r="E15" s="31">
        <f t="shared" si="0"/>
        <v>144119.24000000002</v>
      </c>
      <c r="F15" s="68">
        <v>290667.75</v>
      </c>
      <c r="G15" s="68">
        <v>15262.49</v>
      </c>
      <c r="H15" s="32">
        <v>0.21360000000000001</v>
      </c>
    </row>
    <row r="16" spans="1:8" x14ac:dyDescent="0.2">
      <c r="A16" s="11"/>
      <c r="B16" s="11" t="s">
        <v>7</v>
      </c>
      <c r="C16" s="14">
        <f>LOOKUP(C14,E10:E20)</f>
        <v>290667.76</v>
      </c>
      <c r="D16" s="14"/>
      <c r="E16" s="31">
        <f t="shared" si="0"/>
        <v>290667.76</v>
      </c>
      <c r="F16" s="68">
        <v>458132.29</v>
      </c>
      <c r="G16" s="68">
        <v>46565.26</v>
      </c>
      <c r="H16" s="32">
        <v>0.23519999999999999</v>
      </c>
    </row>
    <row r="17" spans="1:8" x14ac:dyDescent="0.2">
      <c r="A17" s="11"/>
      <c r="B17" s="11" t="s">
        <v>8</v>
      </c>
      <c r="C17" s="14">
        <f>+C14-C16</f>
        <v>1332.2399999999907</v>
      </c>
      <c r="D17" s="14"/>
      <c r="E17" s="31">
        <f t="shared" si="0"/>
        <v>458132.3</v>
      </c>
      <c r="F17" s="68">
        <v>874650</v>
      </c>
      <c r="G17" s="68">
        <v>85952.92</v>
      </c>
      <c r="H17" s="32">
        <v>0.3</v>
      </c>
    </row>
    <row r="18" spans="1:8" x14ac:dyDescent="0.2">
      <c r="A18" s="11"/>
      <c r="B18" s="11" t="s">
        <v>2</v>
      </c>
      <c r="C18" s="8">
        <f>LOOKUP(C14,E10:E20,H10:H20)</f>
        <v>0.23519999999999999</v>
      </c>
      <c r="D18" s="8"/>
      <c r="E18" s="31">
        <f t="shared" si="0"/>
        <v>874650.01</v>
      </c>
      <c r="F18" s="68">
        <v>1166200</v>
      </c>
      <c r="G18" s="68">
        <v>210908.23</v>
      </c>
      <c r="H18" s="32">
        <v>0.32</v>
      </c>
    </row>
    <row r="19" spans="1:8" x14ac:dyDescent="0.2">
      <c r="A19" s="11"/>
      <c r="B19" s="11" t="s">
        <v>9</v>
      </c>
      <c r="C19" s="14">
        <f>+C17*C18</f>
        <v>313.34284799999779</v>
      </c>
      <c r="D19" s="14"/>
      <c r="E19" s="31">
        <f t="shared" si="0"/>
        <v>1166200.01</v>
      </c>
      <c r="F19" s="70">
        <v>3498600</v>
      </c>
      <c r="G19" s="68">
        <v>304204.21000000002</v>
      </c>
      <c r="H19" s="32">
        <v>0.34</v>
      </c>
    </row>
    <row r="20" spans="1:8" ht="13.5" thickBot="1" x14ac:dyDescent="0.25">
      <c r="A20" s="11"/>
      <c r="B20" s="11" t="s">
        <v>10</v>
      </c>
      <c r="C20" s="14">
        <f>LOOKUP(C14,E10:E20,G10:G20)</f>
        <v>46565.26</v>
      </c>
      <c r="D20" s="14"/>
      <c r="E20" s="35">
        <f t="shared" si="0"/>
        <v>3498600.01</v>
      </c>
      <c r="F20" s="71" t="s">
        <v>28</v>
      </c>
      <c r="G20" s="36">
        <v>1097220.21</v>
      </c>
      <c r="H20" s="37">
        <v>0.35</v>
      </c>
    </row>
    <row r="21" spans="1:8" x14ac:dyDescent="0.2">
      <c r="A21" s="11"/>
      <c r="B21" s="11"/>
      <c r="C21" s="14"/>
      <c r="D21" s="14"/>
      <c r="E21" s="11"/>
      <c r="F21" s="11"/>
      <c r="G21" s="11"/>
      <c r="H21" s="11"/>
    </row>
    <row r="22" spans="1:8" x14ac:dyDescent="0.2">
      <c r="A22" s="11"/>
      <c r="B22" s="34" t="s">
        <v>29</v>
      </c>
      <c r="C22" s="14">
        <f>+C19+C20</f>
        <v>46878.602848000002</v>
      </c>
      <c r="D22" s="14"/>
      <c r="E22" s="11"/>
      <c r="F22" s="11"/>
      <c r="G22" s="11"/>
      <c r="H22" s="11"/>
    </row>
    <row r="23" spans="1:8" x14ac:dyDescent="0.2">
      <c r="A23" s="11"/>
      <c r="B23" s="11"/>
      <c r="C23" s="14"/>
      <c r="D23" s="14"/>
      <c r="E23" s="11"/>
      <c r="F23" s="11"/>
      <c r="G23" s="11"/>
      <c r="H23" s="11"/>
    </row>
    <row r="24" spans="1:8" x14ac:dyDescent="0.2">
      <c r="A24" s="11"/>
      <c r="B24" s="11" t="s">
        <v>70</v>
      </c>
      <c r="C24" s="2">
        <f>+'HONORARIOS-20'!F43</f>
        <v>30000</v>
      </c>
      <c r="D24" s="14"/>
      <c r="E24" s="11"/>
      <c r="F24" s="11"/>
      <c r="G24" s="11"/>
      <c r="H24" s="11"/>
    </row>
    <row r="25" spans="1:8" x14ac:dyDescent="0.2">
      <c r="A25" s="11"/>
      <c r="D25" s="14"/>
      <c r="E25" s="11"/>
      <c r="F25" s="11"/>
      <c r="G25" s="11"/>
      <c r="H25" s="11"/>
    </row>
    <row r="26" spans="1:8" x14ac:dyDescent="0.2">
      <c r="A26" s="11"/>
      <c r="B26" s="11" t="s">
        <v>17</v>
      </c>
      <c r="C26" s="2">
        <f>+'HONORARIOS-20'!I43</f>
        <v>28922.996666666666</v>
      </c>
      <c r="D26" s="14"/>
      <c r="E26" s="11"/>
      <c r="F26" s="11"/>
      <c r="G26" s="11"/>
      <c r="H26" s="11"/>
    </row>
    <row r="27" spans="1:8" x14ac:dyDescent="0.2">
      <c r="A27" s="11"/>
      <c r="D27" s="14"/>
      <c r="E27" s="11"/>
      <c r="F27" s="11"/>
      <c r="G27" s="11"/>
      <c r="H27" s="11"/>
    </row>
    <row r="28" spans="1:8" ht="13.5" thickBot="1" x14ac:dyDescent="0.25">
      <c r="A28" s="11"/>
      <c r="B28" s="38" t="s">
        <v>18</v>
      </c>
      <c r="C28" s="39">
        <f>+C22-C24-C26</f>
        <v>-12044.393818666664</v>
      </c>
      <c r="E28" s="11"/>
      <c r="F28" s="11"/>
      <c r="G28" s="11"/>
      <c r="H28" s="11"/>
    </row>
    <row r="29" spans="1:8" ht="13.5" thickTop="1" x14ac:dyDescent="0.2">
      <c r="B29" s="11"/>
      <c r="C29" s="11"/>
    </row>
  </sheetData>
  <mergeCells count="3">
    <mergeCell ref="B3:H3"/>
    <mergeCell ref="B4:C4"/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G37"/>
  <sheetViews>
    <sheetView topLeftCell="A22" workbookViewId="0">
      <selection activeCell="E36" sqref="E36"/>
    </sheetView>
  </sheetViews>
  <sheetFormatPr baseColWidth="10" defaultRowHeight="12.75" x14ac:dyDescent="0.2"/>
  <cols>
    <col min="3" max="3" width="17.28515625" customWidth="1"/>
    <col min="4" max="4" width="51" customWidth="1"/>
    <col min="5" max="5" width="14" customWidth="1"/>
  </cols>
  <sheetData>
    <row r="1" spans="1:7" ht="19.5" x14ac:dyDescent="0.4">
      <c r="A1" s="83" t="s">
        <v>77</v>
      </c>
      <c r="B1" s="83"/>
      <c r="C1" s="83"/>
      <c r="D1" s="83"/>
      <c r="E1" s="83"/>
    </row>
    <row r="2" spans="1:7" ht="15" x14ac:dyDescent="0.3">
      <c r="A2" s="84" t="s">
        <v>14</v>
      </c>
      <c r="B2" s="84"/>
      <c r="C2" s="84"/>
      <c r="D2" s="84"/>
      <c r="E2" s="84"/>
    </row>
    <row r="3" spans="1:7" ht="16.5" x14ac:dyDescent="0.3">
      <c r="A3" s="41"/>
      <c r="B3" s="63"/>
      <c r="C3" s="63"/>
      <c r="D3" s="63"/>
      <c r="E3" s="4" t="s">
        <v>12</v>
      </c>
    </row>
    <row r="4" spans="1:7" x14ac:dyDescent="0.2">
      <c r="A4" s="65" t="s">
        <v>12</v>
      </c>
      <c r="B4" s="12" t="s">
        <v>13</v>
      </c>
      <c r="C4" s="65" t="s">
        <v>20</v>
      </c>
      <c r="D4" s="65" t="s">
        <v>19</v>
      </c>
      <c r="E4" s="65" t="s">
        <v>11</v>
      </c>
    </row>
    <row r="5" spans="1:7" x14ac:dyDescent="0.2">
      <c r="A5" s="72"/>
      <c r="B5" s="73"/>
      <c r="C5" s="72"/>
      <c r="D5" s="74"/>
      <c r="E5" s="22" t="s">
        <v>12</v>
      </c>
    </row>
    <row r="6" spans="1:7" x14ac:dyDescent="0.2">
      <c r="A6" s="13" t="s">
        <v>12</v>
      </c>
      <c r="B6" s="21">
        <v>43480</v>
      </c>
      <c r="C6" s="42" t="s">
        <v>23</v>
      </c>
      <c r="D6" s="43" t="s">
        <v>26</v>
      </c>
      <c r="E6" s="22">
        <v>5000</v>
      </c>
    </row>
    <row r="7" spans="1:7" x14ac:dyDescent="0.2">
      <c r="A7" s="11"/>
      <c r="B7" s="21">
        <v>43599</v>
      </c>
      <c r="C7" s="42" t="s">
        <v>24</v>
      </c>
      <c r="D7" s="43" t="s">
        <v>68</v>
      </c>
      <c r="E7" s="22">
        <v>3000</v>
      </c>
      <c r="G7" s="2"/>
    </row>
    <row r="8" spans="1:7" x14ac:dyDescent="0.2">
      <c r="A8" s="11"/>
      <c r="B8" s="73">
        <v>43684</v>
      </c>
      <c r="C8" s="9" t="s">
        <v>25</v>
      </c>
      <c r="D8" s="43" t="s">
        <v>71</v>
      </c>
      <c r="E8" s="22">
        <v>30000</v>
      </c>
    </row>
    <row r="9" spans="1:7" x14ac:dyDescent="0.2">
      <c r="A9" s="16"/>
      <c r="B9" s="73"/>
      <c r="C9" s="9"/>
      <c r="D9" s="5"/>
      <c r="E9" s="22"/>
    </row>
    <row r="10" spans="1:7" x14ac:dyDescent="0.2">
      <c r="A10" s="16"/>
      <c r="B10" s="73"/>
      <c r="C10" s="75" t="s">
        <v>72</v>
      </c>
      <c r="D10" s="76"/>
      <c r="E10" s="77">
        <f>SUM(E6:E9)</f>
        <v>38000</v>
      </c>
    </row>
    <row r="11" spans="1:7" x14ac:dyDescent="0.2">
      <c r="A11" s="16"/>
      <c r="B11" s="73"/>
      <c r="C11" s="9"/>
      <c r="D11" s="5"/>
      <c r="E11" s="22"/>
    </row>
    <row r="12" spans="1:7" x14ac:dyDescent="0.2">
      <c r="A12" s="16"/>
      <c r="B12" s="73" t="s">
        <v>12</v>
      </c>
      <c r="C12" s="42" t="s">
        <v>12</v>
      </c>
      <c r="D12" s="5" t="s">
        <v>12</v>
      </c>
      <c r="E12" s="22" t="s">
        <v>12</v>
      </c>
    </row>
    <row r="13" spans="1:7" x14ac:dyDescent="0.2">
      <c r="A13" s="16"/>
      <c r="B13" s="73"/>
      <c r="C13" s="9"/>
      <c r="D13" s="5"/>
      <c r="E13" s="22"/>
    </row>
    <row r="14" spans="1:7" x14ac:dyDescent="0.2">
      <c r="A14" s="16"/>
      <c r="B14" s="73"/>
      <c r="C14" s="76" t="s">
        <v>73</v>
      </c>
      <c r="D14" s="5"/>
      <c r="E14" s="77">
        <f>SUM(E12:E13)</f>
        <v>0</v>
      </c>
    </row>
    <row r="15" spans="1:7" x14ac:dyDescent="0.2">
      <c r="A15" s="16"/>
      <c r="B15" s="73"/>
      <c r="C15" s="9"/>
      <c r="D15" s="5"/>
      <c r="E15" s="22"/>
    </row>
    <row r="16" spans="1:7" x14ac:dyDescent="0.2">
      <c r="A16" s="16"/>
      <c r="B16" s="73" t="s">
        <v>12</v>
      </c>
      <c r="C16" s="9" t="s">
        <v>12</v>
      </c>
      <c r="D16" s="5" t="s">
        <v>12</v>
      </c>
      <c r="E16" s="22">
        <v>0</v>
      </c>
    </row>
    <row r="17" spans="1:7" x14ac:dyDescent="0.2">
      <c r="A17" s="16"/>
      <c r="B17" s="73"/>
      <c r="C17" s="9"/>
      <c r="D17" s="5"/>
      <c r="E17" s="22"/>
    </row>
    <row r="18" spans="1:7" x14ac:dyDescent="0.2">
      <c r="A18" s="16"/>
      <c r="C18" s="3" t="s">
        <v>74</v>
      </c>
      <c r="D18" s="3"/>
      <c r="E18" s="78">
        <v>0</v>
      </c>
    </row>
    <row r="19" spans="1:7" x14ac:dyDescent="0.2">
      <c r="A19" s="16"/>
      <c r="B19" s="73"/>
      <c r="C19" s="9"/>
      <c r="D19" s="5"/>
      <c r="E19" s="22"/>
    </row>
    <row r="20" spans="1:7" ht="13.5" thickBot="1" x14ac:dyDescent="0.25">
      <c r="A20" s="16"/>
      <c r="B20" s="17"/>
      <c r="C20" s="16"/>
      <c r="D20" s="15" t="s">
        <v>14</v>
      </c>
      <c r="E20" s="7">
        <f>+E10+E14+E18</f>
        <v>38000</v>
      </c>
    </row>
    <row r="21" spans="1:7" ht="13.5" thickTop="1" x14ac:dyDescent="0.2">
      <c r="A21" s="16"/>
      <c r="B21" s="17"/>
      <c r="C21" s="16"/>
      <c r="D21" s="16"/>
      <c r="E21" s="16"/>
      <c r="F21" s="1"/>
    </row>
    <row r="22" spans="1:7" x14ac:dyDescent="0.2">
      <c r="A22" s="16"/>
      <c r="B22" s="17"/>
      <c r="C22" s="16"/>
      <c r="D22" s="16" t="s">
        <v>21</v>
      </c>
      <c r="E22" s="79">
        <v>598000</v>
      </c>
    </row>
    <row r="23" spans="1:7" x14ac:dyDescent="0.2">
      <c r="A23" s="16"/>
      <c r="B23" s="17"/>
      <c r="C23" s="16"/>
      <c r="D23" s="80" t="s">
        <v>12</v>
      </c>
      <c r="E23" s="80">
        <v>0.15</v>
      </c>
    </row>
    <row r="24" spans="1:7" x14ac:dyDescent="0.2">
      <c r="A24" s="16"/>
      <c r="B24" s="17"/>
      <c r="C24" s="16"/>
      <c r="D24" s="16" t="s">
        <v>31</v>
      </c>
      <c r="E24" s="14">
        <f>+E22*E23</f>
        <v>89700</v>
      </c>
      <c r="G24" s="1">
        <v>86.88</v>
      </c>
    </row>
    <row r="25" spans="1:7" x14ac:dyDescent="0.2">
      <c r="A25" s="16"/>
      <c r="B25" s="17"/>
      <c r="C25" s="16"/>
      <c r="D25" s="16"/>
      <c r="E25" s="16"/>
    </row>
    <row r="26" spans="1:7" x14ac:dyDescent="0.2">
      <c r="A26" s="16"/>
      <c r="B26" s="17"/>
      <c r="C26" s="16"/>
      <c r="D26" s="16" t="s">
        <v>82</v>
      </c>
      <c r="E26" s="14">
        <f>31693.82*5</f>
        <v>158469.1</v>
      </c>
      <c r="G26">
        <v>30.4</v>
      </c>
    </row>
    <row r="27" spans="1:7" x14ac:dyDescent="0.2">
      <c r="A27" s="16"/>
      <c r="B27" s="17"/>
      <c r="C27" s="16"/>
      <c r="D27" s="16"/>
      <c r="E27" s="16"/>
    </row>
    <row r="28" spans="1:7" x14ac:dyDescent="0.2">
      <c r="A28" s="16"/>
      <c r="B28" s="17"/>
      <c r="C28" s="16"/>
      <c r="D28" s="16" t="s">
        <v>22</v>
      </c>
      <c r="E28" s="18">
        <f>IF(E24&gt;=E26,E26,E24)</f>
        <v>89700</v>
      </c>
      <c r="G28" s="2">
        <f>+G24*G26</f>
        <v>2641.1519999999996</v>
      </c>
    </row>
    <row r="29" spans="1:7" x14ac:dyDescent="0.2">
      <c r="A29" s="16"/>
      <c r="B29" s="17"/>
      <c r="C29" s="16"/>
      <c r="D29" s="16" t="s">
        <v>12</v>
      </c>
      <c r="E29" s="16"/>
    </row>
    <row r="30" spans="1:7" ht="13.5" thickBot="1" x14ac:dyDescent="0.25">
      <c r="A30" s="16"/>
      <c r="B30" s="17"/>
      <c r="C30" s="16"/>
      <c r="D30" s="19" t="s">
        <v>83</v>
      </c>
      <c r="E30" s="20">
        <f>IF(E20&gt;=E28,E28,E20)</f>
        <v>38000</v>
      </c>
      <c r="G30" s="1">
        <v>12</v>
      </c>
    </row>
    <row r="31" spans="1:7" ht="13.5" thickTop="1" x14ac:dyDescent="0.2">
      <c r="A31" s="16"/>
      <c r="B31" s="17"/>
      <c r="C31" s="16"/>
      <c r="D31" s="16"/>
      <c r="E31" s="16"/>
    </row>
    <row r="32" spans="1:7" x14ac:dyDescent="0.2">
      <c r="B32" s="17">
        <v>43467</v>
      </c>
      <c r="C32" s="5" t="s">
        <v>27</v>
      </c>
      <c r="D32" s="16" t="s">
        <v>75</v>
      </c>
      <c r="E32" s="1">
        <v>0</v>
      </c>
      <c r="G32" s="2">
        <f>+G28*G30</f>
        <v>31693.823999999993</v>
      </c>
    </row>
    <row r="34" spans="3:5" x14ac:dyDescent="0.2">
      <c r="C34" s="3" t="s">
        <v>76</v>
      </c>
      <c r="E34" s="78">
        <f>SUM(E32:E33)</f>
        <v>0</v>
      </c>
    </row>
    <row r="35" spans="3:5" x14ac:dyDescent="0.2">
      <c r="C35" s="42"/>
      <c r="D35" s="43"/>
    </row>
    <row r="36" spans="3:5" ht="13.5" thickBot="1" x14ac:dyDescent="0.25">
      <c r="D36" s="10" t="s">
        <v>15</v>
      </c>
      <c r="E36" s="6">
        <f>+E30+E32</f>
        <v>38000</v>
      </c>
    </row>
    <row r="37" spans="3:5" ht="13.5" thickTop="1" x14ac:dyDescent="0.2"/>
  </sheetData>
  <mergeCells count="2">
    <mergeCell ref="A1:E1"/>
    <mergeCell ref="A2:E2"/>
  </mergeCells>
  <phoneticPr fontId="11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HONORARIOS-20</vt:lpstr>
      <vt:lpstr>DEDUCCIONES-20</vt:lpstr>
      <vt:lpstr>CALCULO ANUAL</vt:lpstr>
      <vt:lpstr>DEDUCCIONES PERSONALES</vt:lpstr>
      <vt:lpstr>'DEDUCCIONES PERSONALES'!Área_de_impresión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Escalante</dc:creator>
  <cp:lastModifiedBy>w7</cp:lastModifiedBy>
  <cp:lastPrinted>2009-04-27T01:24:19Z</cp:lastPrinted>
  <dcterms:created xsi:type="dcterms:W3CDTF">2000-02-08T18:29:12Z</dcterms:created>
  <dcterms:modified xsi:type="dcterms:W3CDTF">2021-04-15T17:28:18Z</dcterms:modified>
</cp:coreProperties>
</file>