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Luis Reyes\Documents\Nuevos proyectos\"/>
    </mc:Choice>
  </mc:AlternateContent>
  <xr:revisionPtr revIDLastSave="0" documentId="13_ncr:1_{61A1F213-EB97-4362-9E48-5B2780A9352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MPLEADOS" sheetId="4" r:id="rId1"/>
    <sheet name="MENSUALES" sheetId="1" r:id="rId2"/>
    <sheet name="BIMESTRAL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" l="1"/>
  <c r="D7" i="4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" i="2"/>
  <c r="N43" i="2" l="1"/>
  <c r="N47" i="2"/>
  <c r="N51" i="2"/>
  <c r="B40" i="2"/>
  <c r="C40" i="2"/>
  <c r="N40" i="2"/>
  <c r="B41" i="2"/>
  <c r="C41" i="2"/>
  <c r="N41" i="2"/>
  <c r="B42" i="2"/>
  <c r="C42" i="2"/>
  <c r="N42" i="2"/>
  <c r="B43" i="2"/>
  <c r="C43" i="2"/>
  <c r="B44" i="2"/>
  <c r="C44" i="2"/>
  <c r="N44" i="2"/>
  <c r="B45" i="2"/>
  <c r="C45" i="2"/>
  <c r="N45" i="2"/>
  <c r="B46" i="2"/>
  <c r="C46" i="2"/>
  <c r="N46" i="2"/>
  <c r="B47" i="2"/>
  <c r="C47" i="2"/>
  <c r="B48" i="2"/>
  <c r="C48" i="2"/>
  <c r="N48" i="2"/>
  <c r="B49" i="2"/>
  <c r="C49" i="2"/>
  <c r="N49" i="2"/>
  <c r="B50" i="2"/>
  <c r="C50" i="2"/>
  <c r="N50" i="2"/>
  <c r="B51" i="2"/>
  <c r="C51" i="2"/>
  <c r="B52" i="2"/>
  <c r="C52" i="2"/>
  <c r="N52" i="2"/>
  <c r="B53" i="2"/>
  <c r="C53" i="2"/>
  <c r="N53" i="2"/>
  <c r="B54" i="2"/>
  <c r="C54" i="2"/>
  <c r="N54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6" i="2"/>
  <c r="B5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6" i="2"/>
  <c r="C5" i="2" l="1"/>
  <c r="C40" i="1" l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5" i="1"/>
  <c r="B5" i="1"/>
  <c r="C57" i="2" l="1"/>
  <c r="N39" i="2"/>
  <c r="N38" i="2"/>
  <c r="N37" i="2"/>
  <c r="N36" i="2"/>
  <c r="N35" i="2"/>
  <c r="N34" i="2"/>
  <c r="N33" i="2"/>
  <c r="N31" i="2"/>
  <c r="N30" i="2"/>
  <c r="N27" i="2"/>
  <c r="N26" i="2"/>
  <c r="N25" i="2"/>
  <c r="N24" i="2"/>
  <c r="N23" i="2"/>
  <c r="N22" i="2"/>
  <c r="N21" i="2"/>
  <c r="N20" i="2"/>
  <c r="N19" i="2"/>
  <c r="N18" i="2"/>
  <c r="N16" i="2"/>
  <c r="N15" i="2"/>
  <c r="N14" i="2"/>
  <c r="N13" i="2"/>
  <c r="N12" i="2"/>
  <c r="N11" i="2"/>
  <c r="N10" i="2"/>
  <c r="N8" i="2"/>
  <c r="C1" i="2"/>
  <c r="C55" i="1"/>
  <c r="D56" i="4"/>
  <c r="F56" i="4"/>
  <c r="D55" i="4"/>
  <c r="F55" i="4"/>
  <c r="D54" i="4"/>
  <c r="F54" i="4"/>
  <c r="D53" i="4"/>
  <c r="F53" i="4"/>
  <c r="D52" i="4"/>
  <c r="F52" i="4"/>
  <c r="D51" i="4"/>
  <c r="F51" i="4"/>
  <c r="D50" i="4"/>
  <c r="F50" i="4"/>
  <c r="D49" i="4"/>
  <c r="F49" i="4"/>
  <c r="D48" i="4"/>
  <c r="F48" i="4"/>
  <c r="D47" i="4"/>
  <c r="F47" i="4"/>
  <c r="D46" i="4"/>
  <c r="F46" i="4"/>
  <c r="D45" i="4"/>
  <c r="F45" i="4"/>
  <c r="R44" i="4"/>
  <c r="D44" i="4"/>
  <c r="F44" i="4"/>
  <c r="D43" i="4"/>
  <c r="F43" i="4"/>
  <c r="D42" i="4"/>
  <c r="F42" i="4"/>
  <c r="D41" i="4"/>
  <c r="F41" i="4"/>
  <c r="D40" i="4"/>
  <c r="F40" i="4"/>
  <c r="R39" i="4"/>
  <c r="D39" i="4"/>
  <c r="F39" i="4"/>
  <c r="D38" i="4"/>
  <c r="F38" i="4"/>
  <c r="D37" i="4"/>
  <c r="F37" i="4"/>
  <c r="D36" i="4"/>
  <c r="F36" i="4"/>
  <c r="D35" i="4"/>
  <c r="F35" i="4"/>
  <c r="R34" i="4"/>
  <c r="D34" i="4"/>
  <c r="F34" i="4"/>
  <c r="D33" i="4"/>
  <c r="F33" i="4"/>
  <c r="D32" i="4"/>
  <c r="F32" i="4"/>
  <c r="D31" i="4"/>
  <c r="F31" i="4"/>
  <c r="D30" i="4"/>
  <c r="F30" i="4"/>
  <c r="R29" i="4"/>
  <c r="D29" i="4"/>
  <c r="F29" i="4"/>
  <c r="D28" i="4"/>
  <c r="F28" i="4"/>
  <c r="D27" i="4"/>
  <c r="F27" i="4"/>
  <c r="D26" i="4"/>
  <c r="F26" i="4"/>
  <c r="D25" i="4"/>
  <c r="F25" i="4"/>
  <c r="R24" i="4"/>
  <c r="D24" i="4"/>
  <c r="F24" i="4"/>
  <c r="D23" i="4"/>
  <c r="F23" i="4"/>
  <c r="D22" i="4"/>
  <c r="F22" i="4"/>
  <c r="D21" i="4"/>
  <c r="F21" i="4"/>
  <c r="D20" i="4"/>
  <c r="F20" i="4"/>
  <c r="R19" i="4"/>
  <c r="D19" i="4"/>
  <c r="F19" i="4"/>
  <c r="D18" i="4"/>
  <c r="F18" i="4"/>
  <c r="D17" i="4"/>
  <c r="F17" i="4"/>
  <c r="D16" i="4"/>
  <c r="F16" i="4"/>
  <c r="D15" i="4"/>
  <c r="F15" i="4"/>
  <c r="D14" i="4"/>
  <c r="F14" i="4"/>
  <c r="D13" i="4"/>
  <c r="F13" i="4"/>
  <c r="D12" i="4"/>
  <c r="F12" i="4"/>
  <c r="R11" i="4"/>
  <c r="R12" i="4" s="1"/>
  <c r="R13" i="4" s="1"/>
  <c r="R14" i="4" s="1"/>
  <c r="D11" i="4"/>
  <c r="F11" i="4"/>
  <c r="D10" i="4"/>
  <c r="F10" i="4"/>
  <c r="D9" i="4"/>
  <c r="F9" i="4"/>
  <c r="F8" i="4"/>
  <c r="F7" i="4"/>
  <c r="G7" i="4" l="1"/>
  <c r="D5" i="2" s="1"/>
  <c r="G17" i="4"/>
  <c r="D15" i="2" s="1"/>
  <c r="G26" i="4"/>
  <c r="D24" i="2" s="1"/>
  <c r="G28" i="4"/>
  <c r="D26" i="2" s="1"/>
  <c r="G35" i="4"/>
  <c r="D33" i="2" s="1"/>
  <c r="G37" i="4"/>
  <c r="D35" i="2" s="1"/>
  <c r="G48" i="4"/>
  <c r="D46" i="2" s="1"/>
  <c r="G50" i="4"/>
  <c r="D48" i="2" s="1"/>
  <c r="G52" i="4"/>
  <c r="D50" i="2" s="1"/>
  <c r="G54" i="4"/>
  <c r="D52" i="2" s="1"/>
  <c r="G56" i="4"/>
  <c r="D54" i="2" s="1"/>
  <c r="G12" i="4"/>
  <c r="D10" i="2" s="1"/>
  <c r="G21" i="4"/>
  <c r="D19" i="2" s="1"/>
  <c r="G23" i="4"/>
  <c r="D21" i="2" s="1"/>
  <c r="G30" i="4"/>
  <c r="D28" i="2" s="1"/>
  <c r="G32" i="4"/>
  <c r="D30" i="2" s="1"/>
  <c r="G43" i="4"/>
  <c r="D41" i="2" s="1"/>
  <c r="G9" i="4"/>
  <c r="D7" i="2" s="1"/>
  <c r="N7" i="2" s="1"/>
  <c r="N28" i="2"/>
  <c r="N32" i="2"/>
  <c r="N5" i="2"/>
  <c r="N29" i="2"/>
  <c r="N6" i="2"/>
  <c r="G16" i="4"/>
  <c r="D14" i="2" s="1"/>
  <c r="G18" i="4"/>
  <c r="D16" i="2" s="1"/>
  <c r="G25" i="4"/>
  <c r="D23" i="2" s="1"/>
  <c r="G27" i="4"/>
  <c r="D25" i="2" s="1"/>
  <c r="G38" i="4"/>
  <c r="D36" i="2" s="1"/>
  <c r="G45" i="4"/>
  <c r="D43" i="2" s="1"/>
  <c r="G47" i="4"/>
  <c r="D45" i="2" s="1"/>
  <c r="G10" i="4"/>
  <c r="D8" i="2" s="1"/>
  <c r="G13" i="4"/>
  <c r="D11" i="2" s="1"/>
  <c r="G22" i="4"/>
  <c r="D20" i="2" s="1"/>
  <c r="G33" i="4"/>
  <c r="D31" i="2" s="1"/>
  <c r="G40" i="4"/>
  <c r="D38" i="2" s="1"/>
  <c r="G42" i="4"/>
  <c r="D40" i="2" s="1"/>
  <c r="G20" i="4"/>
  <c r="D18" i="2" s="1"/>
  <c r="G8" i="4"/>
  <c r="D6" i="2" s="1"/>
  <c r="G14" i="4"/>
  <c r="D12" i="2" s="1"/>
  <c r="G19" i="4"/>
  <c r="D17" i="2" s="1"/>
  <c r="G24" i="4"/>
  <c r="D22" i="2" s="1"/>
  <c r="G29" i="4"/>
  <c r="D27" i="2" s="1"/>
  <c r="G34" i="4"/>
  <c r="D32" i="2" s="1"/>
  <c r="G39" i="4"/>
  <c r="D37" i="2" s="1"/>
  <c r="G44" i="4"/>
  <c r="D42" i="2" s="1"/>
  <c r="G49" i="4"/>
  <c r="D47" i="2" s="1"/>
  <c r="G51" i="4"/>
  <c r="D49" i="2" s="1"/>
  <c r="G53" i="4"/>
  <c r="D51" i="2" s="1"/>
  <c r="G55" i="4"/>
  <c r="D53" i="2" s="1"/>
  <c r="G11" i="4"/>
  <c r="D9" i="2" s="1"/>
  <c r="G15" i="4"/>
  <c r="D13" i="2" s="1"/>
  <c r="G31" i="4"/>
  <c r="D29" i="2" s="1"/>
  <c r="G36" i="4"/>
  <c r="D34" i="2" s="1"/>
  <c r="G41" i="4"/>
  <c r="D39" i="2" s="1"/>
  <c r="G46" i="4"/>
  <c r="D44" i="2" s="1"/>
  <c r="D5" i="1" l="1"/>
  <c r="L5" i="1" s="1"/>
  <c r="G46" i="2"/>
  <c r="I46" i="2" s="1"/>
  <c r="Q46" i="2" s="1"/>
  <c r="K46" i="2"/>
  <c r="O46" i="2" s="1"/>
  <c r="E46" i="2"/>
  <c r="F46" i="2"/>
  <c r="G51" i="2"/>
  <c r="I51" i="2" s="1"/>
  <c r="Q51" i="2" s="1"/>
  <c r="K51" i="2"/>
  <c r="O51" i="2" s="1"/>
  <c r="E51" i="2"/>
  <c r="F51" i="2"/>
  <c r="G40" i="2"/>
  <c r="I40" i="2" s="1"/>
  <c r="Q40" i="2" s="1"/>
  <c r="K40" i="2"/>
  <c r="O40" i="2" s="1"/>
  <c r="E40" i="2"/>
  <c r="F40" i="2"/>
  <c r="G52" i="2"/>
  <c r="I52" i="2" s="1"/>
  <c r="Q52" i="2" s="1"/>
  <c r="K52" i="2"/>
  <c r="O52" i="2" s="1"/>
  <c r="E52" i="2"/>
  <c r="F52" i="2"/>
  <c r="G42" i="2"/>
  <c r="I42" i="2" s="1"/>
  <c r="Q42" i="2" s="1"/>
  <c r="K42" i="2"/>
  <c r="O42" i="2" s="1"/>
  <c r="E42" i="2"/>
  <c r="F42" i="2"/>
  <c r="G43" i="2"/>
  <c r="I43" i="2" s="1"/>
  <c r="Q43" i="2" s="1"/>
  <c r="K43" i="2"/>
  <c r="O43" i="2" s="1"/>
  <c r="E43" i="2"/>
  <c r="F43" i="2"/>
  <c r="G54" i="2"/>
  <c r="I54" i="2" s="1"/>
  <c r="Q54" i="2" s="1"/>
  <c r="K54" i="2"/>
  <c r="O54" i="2" s="1"/>
  <c r="E54" i="2"/>
  <c r="F54" i="2"/>
  <c r="G44" i="2"/>
  <c r="I44" i="2" s="1"/>
  <c r="Q44" i="2" s="1"/>
  <c r="K44" i="2"/>
  <c r="O44" i="2" s="1"/>
  <c r="E44" i="2"/>
  <c r="F44" i="2"/>
  <c r="G49" i="2"/>
  <c r="I49" i="2" s="1"/>
  <c r="Q49" i="2" s="1"/>
  <c r="K49" i="2"/>
  <c r="O49" i="2" s="1"/>
  <c r="E49" i="2"/>
  <c r="F49" i="2"/>
  <c r="G41" i="2"/>
  <c r="I41" i="2" s="1"/>
  <c r="Q41" i="2" s="1"/>
  <c r="K41" i="2"/>
  <c r="O41" i="2" s="1"/>
  <c r="E41" i="2"/>
  <c r="F41" i="2"/>
  <c r="G50" i="2"/>
  <c r="I50" i="2" s="1"/>
  <c r="Q50" i="2" s="1"/>
  <c r="K50" i="2"/>
  <c r="O50" i="2" s="1"/>
  <c r="E50" i="2"/>
  <c r="F50" i="2"/>
  <c r="G53" i="2"/>
  <c r="I53" i="2" s="1"/>
  <c r="Q53" i="2" s="1"/>
  <c r="K53" i="2"/>
  <c r="O53" i="2" s="1"/>
  <c r="E53" i="2"/>
  <c r="F53" i="2"/>
  <c r="G47" i="2"/>
  <c r="I47" i="2" s="1"/>
  <c r="Q47" i="2" s="1"/>
  <c r="K47" i="2"/>
  <c r="O47" i="2" s="1"/>
  <c r="E47" i="2"/>
  <c r="F47" i="2"/>
  <c r="G45" i="2"/>
  <c r="I45" i="2" s="1"/>
  <c r="Q45" i="2" s="1"/>
  <c r="K45" i="2"/>
  <c r="O45" i="2" s="1"/>
  <c r="E45" i="2"/>
  <c r="F45" i="2"/>
  <c r="G48" i="2"/>
  <c r="I48" i="2" s="1"/>
  <c r="Q48" i="2" s="1"/>
  <c r="K48" i="2"/>
  <c r="O48" i="2" s="1"/>
  <c r="E48" i="2"/>
  <c r="F48" i="2"/>
  <c r="D54" i="1"/>
  <c r="D52" i="1"/>
  <c r="N52" i="1" s="1"/>
  <c r="D46" i="1"/>
  <c r="D47" i="1"/>
  <c r="D45" i="1"/>
  <c r="D41" i="1"/>
  <c r="D50" i="1"/>
  <c r="D51" i="1"/>
  <c r="D44" i="1"/>
  <c r="D49" i="1"/>
  <c r="D53" i="1"/>
  <c r="D42" i="1"/>
  <c r="D43" i="1"/>
  <c r="D48" i="1"/>
  <c r="D9" i="1"/>
  <c r="D27" i="1"/>
  <c r="D33" i="1"/>
  <c r="D18" i="1"/>
  <c r="D6" i="1"/>
  <c r="D31" i="1"/>
  <c r="D23" i="1"/>
  <c r="D22" i="1"/>
  <c r="D20" i="1"/>
  <c r="D16" i="1"/>
  <c r="D30" i="1"/>
  <c r="D17" i="1"/>
  <c r="D40" i="1"/>
  <c r="D36" i="1"/>
  <c r="D14" i="1"/>
  <c r="D28" i="1"/>
  <c r="D24" i="1"/>
  <c r="D39" i="1"/>
  <c r="D19" i="1"/>
  <c r="D34" i="1"/>
  <c r="D10" i="1"/>
  <c r="D26" i="1"/>
  <c r="D29" i="1"/>
  <c r="D37" i="1"/>
  <c r="D11" i="1"/>
  <c r="D13" i="1"/>
  <c r="D32" i="1"/>
  <c r="D12" i="1"/>
  <c r="D38" i="1"/>
  <c r="D8" i="1"/>
  <c r="D25" i="1"/>
  <c r="D7" i="1"/>
  <c r="D21" i="1"/>
  <c r="D35" i="1"/>
  <c r="D15" i="1"/>
  <c r="G5" i="2"/>
  <c r="K5" i="2"/>
  <c r="O5" i="2" s="1"/>
  <c r="F5" i="2"/>
  <c r="E5" i="2"/>
  <c r="K5" i="1" l="1"/>
  <c r="I5" i="1"/>
  <c r="N5" i="1"/>
  <c r="J5" i="1"/>
  <c r="F5" i="1"/>
  <c r="G5" i="1"/>
  <c r="E5" i="1"/>
  <c r="H5" i="1"/>
  <c r="O5" i="1"/>
  <c r="M5" i="1"/>
  <c r="K12" i="1"/>
  <c r="E12" i="1"/>
  <c r="J34" i="1"/>
  <c r="E34" i="1"/>
  <c r="I17" i="1"/>
  <c r="E17" i="1"/>
  <c r="M18" i="1"/>
  <c r="E18" i="1"/>
  <c r="G49" i="1"/>
  <c r="E49" i="1"/>
  <c r="O41" i="1"/>
  <c r="E41" i="1"/>
  <c r="H15" i="1"/>
  <c r="E15" i="1"/>
  <c r="H32" i="1"/>
  <c r="E32" i="1"/>
  <c r="L19" i="1"/>
  <c r="E19" i="1"/>
  <c r="G30" i="1"/>
  <c r="E30" i="1"/>
  <c r="J33" i="1"/>
  <c r="E33" i="1"/>
  <c r="F44" i="1"/>
  <c r="E44" i="1"/>
  <c r="K45" i="1"/>
  <c r="E45" i="1"/>
  <c r="L35" i="1"/>
  <c r="E35" i="1"/>
  <c r="L8" i="1"/>
  <c r="E8" i="1"/>
  <c r="I13" i="1"/>
  <c r="E13" i="1"/>
  <c r="O26" i="1"/>
  <c r="E26" i="1"/>
  <c r="K39" i="1"/>
  <c r="E39" i="1"/>
  <c r="K36" i="1"/>
  <c r="E36" i="1"/>
  <c r="K16" i="1"/>
  <c r="E16" i="1"/>
  <c r="N31" i="1"/>
  <c r="E31" i="1"/>
  <c r="G27" i="1"/>
  <c r="E27" i="1"/>
  <c r="F42" i="1"/>
  <c r="E42" i="1"/>
  <c r="K51" i="1"/>
  <c r="E51" i="1"/>
  <c r="K47" i="1"/>
  <c r="E47" i="1"/>
  <c r="K7" i="1"/>
  <c r="E7" i="1"/>
  <c r="L37" i="1"/>
  <c r="E37" i="1"/>
  <c r="M28" i="1"/>
  <c r="E28" i="1"/>
  <c r="J22" i="1"/>
  <c r="E22" i="1"/>
  <c r="F48" i="1"/>
  <c r="E48" i="1"/>
  <c r="F52" i="1"/>
  <c r="E52" i="1"/>
  <c r="I25" i="1"/>
  <c r="E25" i="1"/>
  <c r="H29" i="1"/>
  <c r="E29" i="1"/>
  <c r="N14" i="1"/>
  <c r="E14" i="1"/>
  <c r="K23" i="1"/>
  <c r="E23" i="1"/>
  <c r="O43" i="1"/>
  <c r="E43" i="1"/>
  <c r="G54" i="1"/>
  <c r="E54" i="1"/>
  <c r="F21" i="1"/>
  <c r="E21" i="1"/>
  <c r="J38" i="1"/>
  <c r="E38" i="1"/>
  <c r="K11" i="1"/>
  <c r="E11" i="1"/>
  <c r="O10" i="1"/>
  <c r="E10" i="1"/>
  <c r="I24" i="1"/>
  <c r="E24" i="1"/>
  <c r="F40" i="1"/>
  <c r="E40" i="1"/>
  <c r="L20" i="1"/>
  <c r="E20" i="1"/>
  <c r="N6" i="1"/>
  <c r="E6" i="1"/>
  <c r="L9" i="1"/>
  <c r="E9" i="1"/>
  <c r="K53" i="1"/>
  <c r="E53" i="1"/>
  <c r="G50" i="1"/>
  <c r="E50" i="1"/>
  <c r="N46" i="1"/>
  <c r="E46" i="1"/>
  <c r="N45" i="1"/>
  <c r="G45" i="1"/>
  <c r="J44" i="1"/>
  <c r="K43" i="1"/>
  <c r="J45" i="1"/>
  <c r="N44" i="1"/>
  <c r="G44" i="1"/>
  <c r="J43" i="1"/>
  <c r="L45" i="1"/>
  <c r="F45" i="1"/>
  <c r="O44" i="1"/>
  <c r="F43" i="1"/>
  <c r="M45" i="1"/>
  <c r="H44" i="1"/>
  <c r="H43" i="1"/>
  <c r="I45" i="1"/>
  <c r="O45" i="1"/>
  <c r="L44" i="1"/>
  <c r="K44" i="1"/>
  <c r="I52" i="1"/>
  <c r="F49" i="1"/>
  <c r="K41" i="1"/>
  <c r="N41" i="1"/>
  <c r="I19" i="1"/>
  <c r="L49" i="1"/>
  <c r="M52" i="1"/>
  <c r="N23" i="1"/>
  <c r="L43" i="1"/>
  <c r="G43" i="1"/>
  <c r="N43" i="1"/>
  <c r="I43" i="1"/>
  <c r="G29" i="1"/>
  <c r="K33" i="1"/>
  <c r="M25" i="1"/>
  <c r="M30" i="1"/>
  <c r="H49" i="1"/>
  <c r="G32" i="1"/>
  <c r="K49" i="1"/>
  <c r="J41" i="1"/>
  <c r="O48" i="1"/>
  <c r="I29" i="1"/>
  <c r="F32" i="1"/>
  <c r="N29" i="1"/>
  <c r="O23" i="1"/>
  <c r="K14" i="1"/>
  <c r="J15" i="1"/>
  <c r="L23" i="1"/>
  <c r="N38" i="1"/>
  <c r="H14" i="1"/>
  <c r="M43" i="1"/>
  <c r="H53" i="1"/>
  <c r="H45" i="1"/>
  <c r="M49" i="1"/>
  <c r="O49" i="1"/>
  <c r="M44" i="1"/>
  <c r="I44" i="1"/>
  <c r="L41" i="1"/>
  <c r="J19" i="1"/>
  <c r="J48" i="1"/>
  <c r="H48" i="1"/>
  <c r="H52" i="1"/>
  <c r="J54" i="1"/>
  <c r="F54" i="1"/>
  <c r="L54" i="1"/>
  <c r="K54" i="1"/>
  <c r="N54" i="1"/>
  <c r="H54" i="1"/>
  <c r="I54" i="1"/>
  <c r="H40" i="1"/>
  <c r="I49" i="1"/>
  <c r="I41" i="1"/>
  <c r="M41" i="1"/>
  <c r="M48" i="1"/>
  <c r="I10" i="1"/>
  <c r="J52" i="1"/>
  <c r="O54" i="1"/>
  <c r="M54" i="1"/>
  <c r="K9" i="1"/>
  <c r="K6" i="1"/>
  <c r="J50" i="1"/>
  <c r="L24" i="1"/>
  <c r="O9" i="1"/>
  <c r="I6" i="1"/>
  <c r="L46" i="1"/>
  <c r="N48" i="1"/>
  <c r="I48" i="1"/>
  <c r="K20" i="1"/>
  <c r="I11" i="1"/>
  <c r="I53" i="1"/>
  <c r="O40" i="1"/>
  <c r="I50" i="1"/>
  <c r="F50" i="1"/>
  <c r="L10" i="1"/>
  <c r="O20" i="1"/>
  <c r="O11" i="1"/>
  <c r="N49" i="1"/>
  <c r="J49" i="1"/>
  <c r="H41" i="1"/>
  <c r="F41" i="1"/>
  <c r="G41" i="1"/>
  <c r="G52" i="1"/>
  <c r="G48" i="1"/>
  <c r="K48" i="1"/>
  <c r="L48" i="1"/>
  <c r="O52" i="1"/>
  <c r="L52" i="1"/>
  <c r="K52" i="1"/>
  <c r="K24" i="1"/>
  <c r="L11" i="1"/>
  <c r="K38" i="1"/>
  <c r="O15" i="1"/>
  <c r="M13" i="1"/>
  <c r="J26" i="1"/>
  <c r="F20" i="1"/>
  <c r="F9" i="1"/>
  <c r="I9" i="1"/>
  <c r="G31" i="1"/>
  <c r="M6" i="1"/>
  <c r="J11" i="1"/>
  <c r="K8" i="1"/>
  <c r="J53" i="1"/>
  <c r="G53" i="1"/>
  <c r="N47" i="1"/>
  <c r="K40" i="1"/>
  <c r="M50" i="1"/>
  <c r="M10" i="1"/>
  <c r="M21" i="1"/>
  <c r="L21" i="1"/>
  <c r="H46" i="1"/>
  <c r="H24" i="1"/>
  <c r="J24" i="1"/>
  <c r="F26" i="1"/>
  <c r="J20" i="1"/>
  <c r="J9" i="1"/>
  <c r="M9" i="1"/>
  <c r="G6" i="1"/>
  <c r="J39" i="1"/>
  <c r="N11" i="1"/>
  <c r="G38" i="1"/>
  <c r="N53" i="1"/>
  <c r="F53" i="1"/>
  <c r="L40" i="1"/>
  <c r="H51" i="1"/>
  <c r="O50" i="1"/>
  <c r="N50" i="1"/>
  <c r="N10" i="1"/>
  <c r="K10" i="1"/>
  <c r="H21" i="1"/>
  <c r="O21" i="1"/>
  <c r="K21" i="1"/>
  <c r="M24" i="1"/>
  <c r="N35" i="1"/>
  <c r="N36" i="1"/>
  <c r="H27" i="1"/>
  <c r="J47" i="1"/>
  <c r="G51" i="1"/>
  <c r="G47" i="1"/>
  <c r="O16" i="1"/>
  <c r="F27" i="1"/>
  <c r="F13" i="1"/>
  <c r="I42" i="1"/>
  <c r="K27" i="1"/>
  <c r="F8" i="1"/>
  <c r="O13" i="1"/>
  <c r="O42" i="1"/>
  <c r="N51" i="1"/>
  <c r="K26" i="1"/>
  <c r="I16" i="1"/>
  <c r="H16" i="1"/>
  <c r="H31" i="1"/>
  <c r="K31" i="1"/>
  <c r="L27" i="1"/>
  <c r="J27" i="1"/>
  <c r="O27" i="1"/>
  <c r="N39" i="1"/>
  <c r="J8" i="1"/>
  <c r="O8" i="1"/>
  <c r="J13" i="1"/>
  <c r="K42" i="1"/>
  <c r="M47" i="1"/>
  <c r="I47" i="1"/>
  <c r="F47" i="1"/>
  <c r="J51" i="1"/>
  <c r="F51" i="1"/>
  <c r="L26" i="1"/>
  <c r="H45" i="2"/>
  <c r="H53" i="2"/>
  <c r="H41" i="2"/>
  <c r="H44" i="2"/>
  <c r="H43" i="2"/>
  <c r="H52" i="2"/>
  <c r="H46" i="2"/>
  <c r="J16" i="1"/>
  <c r="M20" i="1"/>
  <c r="N20" i="1"/>
  <c r="H20" i="1"/>
  <c r="N9" i="1"/>
  <c r="H9" i="1"/>
  <c r="M36" i="1"/>
  <c r="H36" i="1"/>
  <c r="M31" i="1"/>
  <c r="O6" i="1"/>
  <c r="H6" i="1"/>
  <c r="J6" i="1"/>
  <c r="I27" i="1"/>
  <c r="N27" i="1"/>
  <c r="L39" i="1"/>
  <c r="O39" i="1"/>
  <c r="M11" i="1"/>
  <c r="G11" i="1"/>
  <c r="I8" i="1"/>
  <c r="N8" i="1"/>
  <c r="H8" i="1"/>
  <c r="I38" i="1"/>
  <c r="G13" i="1"/>
  <c r="L13" i="1"/>
  <c r="N42" i="1"/>
  <c r="H42" i="1"/>
  <c r="G42" i="1"/>
  <c r="M53" i="1"/>
  <c r="O53" i="1"/>
  <c r="L47" i="1"/>
  <c r="O47" i="1"/>
  <c r="J40" i="1"/>
  <c r="N40" i="1"/>
  <c r="G40" i="1"/>
  <c r="M51" i="1"/>
  <c r="O51" i="1"/>
  <c r="K50" i="1"/>
  <c r="N21" i="1"/>
  <c r="I26" i="1"/>
  <c r="F10" i="1"/>
  <c r="H26" i="1"/>
  <c r="F24" i="1"/>
  <c r="K46" i="1"/>
  <c r="G24" i="1"/>
  <c r="I46" i="1"/>
  <c r="N24" i="1"/>
  <c r="G21" i="1"/>
  <c r="G46" i="1"/>
  <c r="J35" i="1"/>
  <c r="O36" i="1"/>
  <c r="H13" i="1"/>
  <c r="L42" i="1"/>
  <c r="I51" i="1"/>
  <c r="N26" i="1"/>
  <c r="H48" i="2"/>
  <c r="H47" i="2"/>
  <c r="H50" i="2"/>
  <c r="H49" i="2"/>
  <c r="H54" i="2"/>
  <c r="H42" i="2"/>
  <c r="H40" i="2"/>
  <c r="H51" i="2"/>
  <c r="N16" i="1"/>
  <c r="I20" i="1"/>
  <c r="G20" i="1"/>
  <c r="G9" i="1"/>
  <c r="J36" i="1"/>
  <c r="F31" i="1"/>
  <c r="F6" i="1"/>
  <c r="L6" i="1"/>
  <c r="M27" i="1"/>
  <c r="I39" i="1"/>
  <c r="H11" i="1"/>
  <c r="F11" i="1"/>
  <c r="M8" i="1"/>
  <c r="G8" i="1"/>
  <c r="M38" i="1"/>
  <c r="N13" i="1"/>
  <c r="K13" i="1"/>
  <c r="J42" i="1"/>
  <c r="M42" i="1"/>
  <c r="L53" i="1"/>
  <c r="H47" i="1"/>
  <c r="I40" i="1"/>
  <c r="M40" i="1"/>
  <c r="L51" i="1"/>
  <c r="H50" i="1"/>
  <c r="L50" i="1"/>
  <c r="G26" i="1"/>
  <c r="J10" i="1"/>
  <c r="H10" i="1"/>
  <c r="G10" i="1"/>
  <c r="M26" i="1"/>
  <c r="I21" i="1"/>
  <c r="M46" i="1"/>
  <c r="J46" i="1"/>
  <c r="J21" i="1"/>
  <c r="O24" i="1"/>
  <c r="G15" i="1"/>
  <c r="K35" i="1"/>
  <c r="M35" i="1"/>
  <c r="H35" i="1"/>
  <c r="G35" i="1"/>
  <c r="O46" i="1"/>
  <c r="F46" i="1"/>
  <c r="K29" i="1"/>
  <c r="J25" i="1"/>
  <c r="M14" i="1"/>
  <c r="L33" i="1"/>
  <c r="F33" i="1"/>
  <c r="N33" i="1"/>
  <c r="I23" i="1"/>
  <c r="L29" i="1"/>
  <c r="J23" i="1"/>
  <c r="H25" i="1"/>
  <c r="F14" i="1"/>
  <c r="G33" i="1"/>
  <c r="N19" i="1"/>
  <c r="M33" i="1"/>
  <c r="F30" i="1"/>
  <c r="I33" i="1"/>
  <c r="L30" i="1"/>
  <c r="F35" i="1"/>
  <c r="O35" i="1"/>
  <c r="I35" i="1"/>
  <c r="K34" i="1"/>
  <c r="J12" i="1"/>
  <c r="I37" i="1"/>
  <c r="I34" i="1"/>
  <c r="O12" i="1"/>
  <c r="F7" i="1"/>
  <c r="L7" i="1"/>
  <c r="L28" i="1"/>
  <c r="F18" i="1"/>
  <c r="N34" i="1"/>
  <c r="J17" i="1"/>
  <c r="N37" i="1"/>
  <c r="I22" i="1"/>
  <c r="M17" i="1"/>
  <c r="K37" i="1"/>
  <c r="G18" i="1"/>
  <c r="M22" i="1"/>
  <c r="N17" i="1"/>
  <c r="N12" i="1"/>
  <c r="O37" i="1"/>
  <c r="M37" i="1"/>
  <c r="H18" i="1"/>
  <c r="G22" i="1"/>
  <c r="N22" i="1"/>
  <c r="H34" i="1"/>
  <c r="F34" i="1"/>
  <c r="O17" i="1"/>
  <c r="F29" i="1"/>
  <c r="O29" i="1"/>
  <c r="M29" i="1"/>
  <c r="M23" i="1"/>
  <c r="G23" i="1"/>
  <c r="N25" i="1"/>
  <c r="I12" i="1"/>
  <c r="G12" i="1"/>
  <c r="L12" i="1"/>
  <c r="K32" i="1"/>
  <c r="O14" i="1"/>
  <c r="L14" i="1"/>
  <c r="J14" i="1"/>
  <c r="J37" i="1"/>
  <c r="H37" i="1"/>
  <c r="G19" i="1"/>
  <c r="O33" i="1"/>
  <c r="H7" i="1"/>
  <c r="M7" i="1"/>
  <c r="H30" i="1"/>
  <c r="N30" i="1"/>
  <c r="I28" i="1"/>
  <c r="I7" i="1"/>
  <c r="J7" i="1"/>
  <c r="I15" i="1"/>
  <c r="N15" i="1"/>
  <c r="F15" i="1"/>
  <c r="O7" i="1"/>
  <c r="J18" i="1"/>
  <c r="O34" i="1"/>
  <c r="M34" i="1"/>
  <c r="M12" i="1"/>
  <c r="H12" i="1"/>
  <c r="F37" i="1"/>
  <c r="G7" i="1"/>
  <c r="G28" i="1"/>
  <c r="J28" i="1"/>
  <c r="N28" i="1"/>
  <c r="L18" i="1"/>
  <c r="K22" i="1"/>
  <c r="G34" i="1"/>
  <c r="L34" i="1"/>
  <c r="H17" i="1"/>
  <c r="J29" i="1"/>
  <c r="H23" i="1"/>
  <c r="F23" i="1"/>
  <c r="O25" i="1"/>
  <c r="F12" i="1"/>
  <c r="M32" i="1"/>
  <c r="L32" i="1"/>
  <c r="G14" i="1"/>
  <c r="I14" i="1"/>
  <c r="G37" i="1"/>
  <c r="M19" i="1"/>
  <c r="H33" i="1"/>
  <c r="H19" i="1"/>
  <c r="O19" i="1"/>
  <c r="K19" i="1"/>
  <c r="K30" i="1"/>
  <c r="O30" i="1"/>
  <c r="F19" i="1"/>
  <c r="N7" i="1"/>
  <c r="J30" i="1"/>
  <c r="I30" i="1"/>
  <c r="L15" i="1"/>
  <c r="M15" i="1"/>
  <c r="K15" i="1"/>
  <c r="G7" i="2"/>
  <c r="I7" i="2" s="1"/>
  <c r="Q7" i="2" s="1"/>
  <c r="F7" i="2"/>
  <c r="E7" i="2"/>
  <c r="K7" i="2"/>
  <c r="O7" i="2" s="1"/>
  <c r="G29" i="2"/>
  <c r="I29" i="2" s="1"/>
  <c r="Q29" i="2" s="1"/>
  <c r="F29" i="2"/>
  <c r="E29" i="2"/>
  <c r="K29" i="2"/>
  <c r="O29" i="2" s="1"/>
  <c r="K19" i="2"/>
  <c r="O19" i="2" s="1"/>
  <c r="G19" i="2"/>
  <c r="I19" i="2" s="1"/>
  <c r="Q19" i="2" s="1"/>
  <c r="F19" i="2"/>
  <c r="E19" i="2"/>
  <c r="K27" i="2"/>
  <c r="O27" i="2" s="1"/>
  <c r="G27" i="2"/>
  <c r="I27" i="2" s="1"/>
  <c r="Q27" i="2" s="1"/>
  <c r="F27" i="2"/>
  <c r="E27" i="2"/>
  <c r="M16" i="1"/>
  <c r="G16" i="1"/>
  <c r="L16" i="1"/>
  <c r="K18" i="1"/>
  <c r="I18" i="1"/>
  <c r="N18" i="1"/>
  <c r="H22" i="1"/>
  <c r="F22" i="1"/>
  <c r="I36" i="1"/>
  <c r="G36" i="1"/>
  <c r="L36" i="1"/>
  <c r="G17" i="1"/>
  <c r="L17" i="1"/>
  <c r="L31" i="1"/>
  <c r="J31" i="1"/>
  <c r="O31" i="1"/>
  <c r="M39" i="1"/>
  <c r="G39" i="1"/>
  <c r="G25" i="1"/>
  <c r="L25" i="1"/>
  <c r="H38" i="1"/>
  <c r="F38" i="1"/>
  <c r="J32" i="1"/>
  <c r="O32" i="1"/>
  <c r="O28" i="1"/>
  <c r="H28" i="1"/>
  <c r="G8" i="2"/>
  <c r="I8" i="2" s="1"/>
  <c r="Q8" i="2" s="1"/>
  <c r="F8" i="2"/>
  <c r="E8" i="2"/>
  <c r="K8" i="2"/>
  <c r="O8" i="2" s="1"/>
  <c r="G12" i="2"/>
  <c r="I12" i="2" s="1"/>
  <c r="Q12" i="2" s="1"/>
  <c r="F12" i="2"/>
  <c r="E12" i="2"/>
  <c r="K12" i="2"/>
  <c r="O12" i="2" s="1"/>
  <c r="F13" i="2"/>
  <c r="E13" i="2"/>
  <c r="K13" i="2"/>
  <c r="O13" i="2" s="1"/>
  <c r="G13" i="2"/>
  <c r="I13" i="2" s="1"/>
  <c r="Q13" i="2" s="1"/>
  <c r="G24" i="2"/>
  <c r="I24" i="2" s="1"/>
  <c r="Q24" i="2" s="1"/>
  <c r="F24" i="2"/>
  <c r="E24" i="2"/>
  <c r="K24" i="2"/>
  <c r="O24" i="2" s="1"/>
  <c r="E14" i="2"/>
  <c r="K14" i="2"/>
  <c r="O14" i="2" s="1"/>
  <c r="G14" i="2"/>
  <c r="I14" i="2" s="1"/>
  <c r="Q14" i="2" s="1"/>
  <c r="F14" i="2"/>
  <c r="G30" i="2"/>
  <c r="I30" i="2" s="1"/>
  <c r="Q30" i="2" s="1"/>
  <c r="F30" i="2"/>
  <c r="E30" i="2"/>
  <c r="K30" i="2"/>
  <c r="O30" i="2" s="1"/>
  <c r="G20" i="2"/>
  <c r="I20" i="2" s="1"/>
  <c r="Q20" i="2" s="1"/>
  <c r="F20" i="2"/>
  <c r="E20" i="2"/>
  <c r="K20" i="2"/>
  <c r="O20" i="2" s="1"/>
  <c r="K23" i="2"/>
  <c r="O23" i="2" s="1"/>
  <c r="G23" i="2"/>
  <c r="I23" i="2" s="1"/>
  <c r="Q23" i="2" s="1"/>
  <c r="F23" i="2"/>
  <c r="E23" i="2"/>
  <c r="G6" i="2"/>
  <c r="I6" i="2" s="1"/>
  <c r="Q6" i="2" s="1"/>
  <c r="F6" i="2"/>
  <c r="E6" i="2"/>
  <c r="K6" i="2"/>
  <c r="O6" i="2" s="1"/>
  <c r="E33" i="2"/>
  <c r="K33" i="2"/>
  <c r="O33" i="2" s="1"/>
  <c r="G33" i="2"/>
  <c r="I33" i="2" s="1"/>
  <c r="Q33" i="2" s="1"/>
  <c r="F33" i="2"/>
  <c r="G35" i="2"/>
  <c r="I35" i="2" s="1"/>
  <c r="Q35" i="2" s="1"/>
  <c r="F35" i="2"/>
  <c r="E35" i="2"/>
  <c r="K35" i="2"/>
  <c r="O35" i="2" s="1"/>
  <c r="K11" i="2"/>
  <c r="O11" i="2" s="1"/>
  <c r="G11" i="2"/>
  <c r="I11" i="2" s="1"/>
  <c r="Q11" i="2" s="1"/>
  <c r="F11" i="2"/>
  <c r="E11" i="2"/>
  <c r="E10" i="2"/>
  <c r="K10" i="2"/>
  <c r="O10" i="2" s="1"/>
  <c r="G10" i="2"/>
  <c r="I10" i="2" s="1"/>
  <c r="Q10" i="2" s="1"/>
  <c r="F10" i="2"/>
  <c r="F16" i="1"/>
  <c r="O18" i="1"/>
  <c r="O22" i="1"/>
  <c r="L22" i="1"/>
  <c r="F36" i="1"/>
  <c r="F17" i="1"/>
  <c r="K17" i="1"/>
  <c r="I31" i="1"/>
  <c r="H39" i="1"/>
  <c r="F39" i="1"/>
  <c r="F25" i="1"/>
  <c r="K25" i="1"/>
  <c r="O38" i="1"/>
  <c r="L38" i="1"/>
  <c r="I32" i="1"/>
  <c r="N32" i="1"/>
  <c r="K28" i="1"/>
  <c r="K15" i="2"/>
  <c r="O15" i="2" s="1"/>
  <c r="G15" i="2"/>
  <c r="I15" i="2" s="1"/>
  <c r="Q15" i="2" s="1"/>
  <c r="F15" i="2"/>
  <c r="E15" i="2"/>
  <c r="F21" i="2"/>
  <c r="E21" i="2"/>
  <c r="K21" i="2"/>
  <c r="O21" i="2" s="1"/>
  <c r="G21" i="2"/>
  <c r="I21" i="2" s="1"/>
  <c r="Q21" i="2" s="1"/>
  <c r="E37" i="2"/>
  <c r="K37" i="2"/>
  <c r="O37" i="2" s="1"/>
  <c r="G37" i="2"/>
  <c r="I37" i="2" s="1"/>
  <c r="Q37" i="2" s="1"/>
  <c r="F37" i="2"/>
  <c r="E26" i="2"/>
  <c r="K26" i="2"/>
  <c r="O26" i="2" s="1"/>
  <c r="G26" i="2"/>
  <c r="I26" i="2" s="1"/>
  <c r="Q26" i="2" s="1"/>
  <c r="F26" i="2"/>
  <c r="K34" i="2"/>
  <c r="O34" i="2" s="1"/>
  <c r="G34" i="2"/>
  <c r="I34" i="2" s="1"/>
  <c r="Q34" i="2" s="1"/>
  <c r="F34" i="2"/>
  <c r="E34" i="2"/>
  <c r="F9" i="2"/>
  <c r="N9" i="2"/>
  <c r="E9" i="2"/>
  <c r="K9" i="2"/>
  <c r="G9" i="2"/>
  <c r="I9" i="2" s="1"/>
  <c r="F28" i="1"/>
  <c r="F25" i="2"/>
  <c r="E25" i="2"/>
  <c r="K25" i="2"/>
  <c r="O25" i="2" s="1"/>
  <c r="G25" i="2"/>
  <c r="I25" i="2" s="1"/>
  <c r="Q25" i="2" s="1"/>
  <c r="K38" i="2"/>
  <c r="O38" i="2" s="1"/>
  <c r="G38" i="2"/>
  <c r="I38" i="2" s="1"/>
  <c r="Q38" i="2" s="1"/>
  <c r="F38" i="2"/>
  <c r="E38" i="2"/>
  <c r="E32" i="2"/>
  <c r="K32" i="2"/>
  <c r="O32" i="2" s="1"/>
  <c r="G32" i="2"/>
  <c r="I32" i="2" s="1"/>
  <c r="Q32" i="2" s="1"/>
  <c r="F32" i="2"/>
  <c r="G39" i="2"/>
  <c r="I39" i="2" s="1"/>
  <c r="Q39" i="2" s="1"/>
  <c r="F39" i="2"/>
  <c r="E39" i="2"/>
  <c r="K39" i="2"/>
  <c r="O39" i="2" s="1"/>
  <c r="G28" i="2"/>
  <c r="I28" i="2" s="1"/>
  <c r="Q28" i="2" s="1"/>
  <c r="F28" i="2"/>
  <c r="E28" i="2"/>
  <c r="K28" i="2"/>
  <c r="O28" i="2" s="1"/>
  <c r="F36" i="2"/>
  <c r="E36" i="2"/>
  <c r="K36" i="2"/>
  <c r="O36" i="2" s="1"/>
  <c r="G36" i="2"/>
  <c r="I36" i="2" s="1"/>
  <c r="Q36" i="2" s="1"/>
  <c r="F17" i="2"/>
  <c r="N17" i="2"/>
  <c r="E17" i="2"/>
  <c r="K17" i="2"/>
  <c r="G17" i="2"/>
  <c r="I17" i="2" s="1"/>
  <c r="G16" i="2"/>
  <c r="I16" i="2" s="1"/>
  <c r="Q16" i="2" s="1"/>
  <c r="F16" i="2"/>
  <c r="E16" i="2"/>
  <c r="K16" i="2"/>
  <c r="O16" i="2" s="1"/>
  <c r="E22" i="2"/>
  <c r="K22" i="2"/>
  <c r="O22" i="2" s="1"/>
  <c r="G22" i="2"/>
  <c r="I22" i="2" s="1"/>
  <c r="Q22" i="2" s="1"/>
  <c r="F22" i="2"/>
  <c r="F31" i="2"/>
  <c r="E31" i="2"/>
  <c r="K31" i="2"/>
  <c r="O31" i="2" s="1"/>
  <c r="G31" i="2"/>
  <c r="I31" i="2" s="1"/>
  <c r="Q31" i="2" s="1"/>
  <c r="E18" i="2"/>
  <c r="K18" i="2"/>
  <c r="O18" i="2" s="1"/>
  <c r="G18" i="2"/>
  <c r="I18" i="2" s="1"/>
  <c r="Q18" i="2" s="1"/>
  <c r="F18" i="2"/>
  <c r="H5" i="2"/>
  <c r="P5" i="2" s="1"/>
  <c r="I5" i="2"/>
  <c r="Q5" i="2" s="1"/>
  <c r="P5" i="1" l="1"/>
  <c r="K7" i="4" s="1"/>
  <c r="Q5" i="1"/>
  <c r="J7" i="4" s="1"/>
  <c r="E55" i="1"/>
  <c r="Q17" i="2"/>
  <c r="Q9" i="2"/>
  <c r="R5" i="2"/>
  <c r="J45" i="2"/>
  <c r="P45" i="2"/>
  <c r="R45" i="2" s="1"/>
  <c r="J40" i="2"/>
  <c r="P40" i="2"/>
  <c r="R40" i="2" s="1"/>
  <c r="J50" i="2"/>
  <c r="P50" i="2"/>
  <c r="R50" i="2" s="1"/>
  <c r="J44" i="2"/>
  <c r="P44" i="2"/>
  <c r="R44" i="2" s="1"/>
  <c r="J51" i="2"/>
  <c r="P51" i="2"/>
  <c r="R51" i="2" s="1"/>
  <c r="J42" i="2"/>
  <c r="P42" i="2"/>
  <c r="R42" i="2" s="1"/>
  <c r="J47" i="2"/>
  <c r="P47" i="2"/>
  <c r="R47" i="2" s="1"/>
  <c r="J46" i="2"/>
  <c r="P46" i="2"/>
  <c r="R46" i="2" s="1"/>
  <c r="J41" i="2"/>
  <c r="P41" i="2"/>
  <c r="R41" i="2" s="1"/>
  <c r="J49" i="2"/>
  <c r="P49" i="2"/>
  <c r="R49" i="2" s="1"/>
  <c r="J43" i="2"/>
  <c r="P43" i="2"/>
  <c r="R43" i="2" s="1"/>
  <c r="J54" i="2"/>
  <c r="P54" i="2"/>
  <c r="R54" i="2" s="1"/>
  <c r="J48" i="2"/>
  <c r="P48" i="2"/>
  <c r="R48" i="2" s="1"/>
  <c r="J52" i="2"/>
  <c r="P52" i="2"/>
  <c r="R52" i="2" s="1"/>
  <c r="J53" i="2"/>
  <c r="P53" i="2"/>
  <c r="R53" i="2" s="1"/>
  <c r="Q45" i="1"/>
  <c r="J47" i="4" s="1"/>
  <c r="P45" i="1"/>
  <c r="Q44" i="1"/>
  <c r="J46" i="4" s="1"/>
  <c r="P44" i="1"/>
  <c r="P43" i="1"/>
  <c r="Q43" i="1"/>
  <c r="J45" i="4" s="1"/>
  <c r="Q50" i="1"/>
  <c r="J52" i="4" s="1"/>
  <c r="Q29" i="1"/>
  <c r="J31" i="4" s="1"/>
  <c r="Q6" i="1"/>
  <c r="J8" i="4" s="1"/>
  <c r="Q41" i="1"/>
  <c r="J43" i="4" s="1"/>
  <c r="Q49" i="1"/>
  <c r="J51" i="4" s="1"/>
  <c r="Q52" i="1"/>
  <c r="J54" i="4" s="1"/>
  <c r="P49" i="1"/>
  <c r="Q54" i="1"/>
  <c r="J56" i="4" s="1"/>
  <c r="P54" i="1"/>
  <c r="P48" i="1"/>
  <c r="Q24" i="1"/>
  <c r="J26" i="4" s="1"/>
  <c r="P52" i="1"/>
  <c r="Q48" i="1"/>
  <c r="J50" i="4" s="1"/>
  <c r="P41" i="1"/>
  <c r="P53" i="1"/>
  <c r="Q9" i="1"/>
  <c r="Q11" i="1"/>
  <c r="J13" i="4" s="1"/>
  <c r="Q42" i="1"/>
  <c r="J44" i="4" s="1"/>
  <c r="Q27" i="1"/>
  <c r="J29" i="4" s="1"/>
  <c r="Q40" i="1"/>
  <c r="J42" i="4" s="1"/>
  <c r="P42" i="1"/>
  <c r="P40" i="1"/>
  <c r="P20" i="1"/>
  <c r="Q51" i="1"/>
  <c r="J53" i="4" s="1"/>
  <c r="Q53" i="1"/>
  <c r="J55" i="4" s="1"/>
  <c r="Q21" i="1"/>
  <c r="J23" i="4" s="1"/>
  <c r="Q26" i="1"/>
  <c r="J28" i="4" s="1"/>
  <c r="Q38" i="1"/>
  <c r="J40" i="4" s="1"/>
  <c r="Q47" i="1"/>
  <c r="J49" i="4" s="1"/>
  <c r="P11" i="1"/>
  <c r="P9" i="1"/>
  <c r="P24" i="1"/>
  <c r="Q10" i="1"/>
  <c r="J12" i="4" s="1"/>
  <c r="Q46" i="1"/>
  <c r="J48" i="4" s="1"/>
  <c r="P21" i="1"/>
  <c r="P26" i="1"/>
  <c r="P46" i="1"/>
  <c r="P50" i="1"/>
  <c r="P6" i="1"/>
  <c r="Q20" i="1"/>
  <c r="J22" i="4" s="1"/>
  <c r="P8" i="1"/>
  <c r="Q28" i="1"/>
  <c r="J30" i="4" s="1"/>
  <c r="P10" i="1"/>
  <c r="P47" i="1"/>
  <c r="P27" i="1"/>
  <c r="P13" i="1"/>
  <c r="Q8" i="1"/>
  <c r="J10" i="4" s="1"/>
  <c r="Q13" i="1"/>
  <c r="J15" i="4" s="1"/>
  <c r="P51" i="1"/>
  <c r="P35" i="1"/>
  <c r="Q31" i="1"/>
  <c r="J33" i="4" s="1"/>
  <c r="Q39" i="1"/>
  <c r="J41" i="4" s="1"/>
  <c r="Q16" i="1"/>
  <c r="J18" i="4" s="1"/>
  <c r="Q25" i="1"/>
  <c r="J27" i="4" s="1"/>
  <c r="Q36" i="1"/>
  <c r="J38" i="4" s="1"/>
  <c r="Q37" i="1"/>
  <c r="J39" i="4" s="1"/>
  <c r="Q23" i="1"/>
  <c r="J25" i="4" s="1"/>
  <c r="O17" i="2"/>
  <c r="Q12" i="1"/>
  <c r="J14" i="4" s="1"/>
  <c r="P34" i="1"/>
  <c r="P31" i="1"/>
  <c r="P15" i="1"/>
  <c r="Q34" i="1"/>
  <c r="J36" i="4" s="1"/>
  <c r="P18" i="1"/>
  <c r="Q15" i="1"/>
  <c r="J17" i="4" s="1"/>
  <c r="P33" i="1"/>
  <c r="P37" i="1"/>
  <c r="Q35" i="1"/>
  <c r="J37" i="4" s="1"/>
  <c r="Q33" i="1"/>
  <c r="J35" i="4" s="1"/>
  <c r="H16" i="2"/>
  <c r="H38" i="2"/>
  <c r="P25" i="1"/>
  <c r="Q17" i="1"/>
  <c r="H6" i="2"/>
  <c r="H20" i="2"/>
  <c r="H30" i="2"/>
  <c r="H24" i="2"/>
  <c r="H12" i="2"/>
  <c r="H8" i="2"/>
  <c r="Q14" i="1"/>
  <c r="J16" i="4" s="1"/>
  <c r="H26" i="2"/>
  <c r="H37" i="2"/>
  <c r="P28" i="1"/>
  <c r="P38" i="1"/>
  <c r="P17" i="1"/>
  <c r="Q18" i="1"/>
  <c r="J20" i="4" s="1"/>
  <c r="Q30" i="1"/>
  <c r="J32" i="4" s="1"/>
  <c r="P19" i="1"/>
  <c r="P12" i="1"/>
  <c r="P29" i="1"/>
  <c r="O55" i="1"/>
  <c r="Q19" i="1"/>
  <c r="J21" i="4" s="1"/>
  <c r="P14" i="1"/>
  <c r="P23" i="1"/>
  <c r="M55" i="1"/>
  <c r="P30" i="1"/>
  <c r="P39" i="1"/>
  <c r="Q7" i="1"/>
  <c r="J9" i="4" s="1"/>
  <c r="P7" i="1"/>
  <c r="Q22" i="1"/>
  <c r="J24" i="4" s="1"/>
  <c r="F55" i="1"/>
  <c r="F57" i="2"/>
  <c r="I57" i="2"/>
  <c r="H17" i="2"/>
  <c r="H18" i="2"/>
  <c r="H22" i="2"/>
  <c r="H36" i="2"/>
  <c r="H25" i="2"/>
  <c r="H33" i="2"/>
  <c r="H14" i="2"/>
  <c r="P32" i="1"/>
  <c r="G55" i="1"/>
  <c r="J55" i="1"/>
  <c r="P36" i="1"/>
  <c r="P22" i="1"/>
  <c r="L55" i="1"/>
  <c r="H29" i="2"/>
  <c r="H7" i="2"/>
  <c r="H9" i="2"/>
  <c r="Q32" i="1"/>
  <c r="J34" i="4" s="1"/>
  <c r="K55" i="1"/>
  <c r="I55" i="1"/>
  <c r="H11" i="2"/>
  <c r="P16" i="1"/>
  <c r="N55" i="1"/>
  <c r="H55" i="1"/>
  <c r="H31" i="2"/>
  <c r="H28" i="2"/>
  <c r="H39" i="2"/>
  <c r="N57" i="2"/>
  <c r="H21" i="2"/>
  <c r="H35" i="2"/>
  <c r="H23" i="2"/>
  <c r="E57" i="2"/>
  <c r="K57" i="2"/>
  <c r="G57" i="2"/>
  <c r="H32" i="2"/>
  <c r="O9" i="2"/>
  <c r="H34" i="2"/>
  <c r="H15" i="2"/>
  <c r="H10" i="2"/>
  <c r="H13" i="2"/>
  <c r="H27" i="2"/>
  <c r="H19" i="2"/>
  <c r="J5" i="2"/>
  <c r="K53" i="4" l="1"/>
  <c r="K51" i="4"/>
  <c r="R5" i="1"/>
  <c r="J19" i="4"/>
  <c r="R44" i="1"/>
  <c r="K52" i="4"/>
  <c r="K43" i="4"/>
  <c r="K50" i="4"/>
  <c r="Q57" i="2"/>
  <c r="K49" i="4"/>
  <c r="K47" i="4"/>
  <c r="K55" i="4"/>
  <c r="K45" i="4"/>
  <c r="J11" i="4"/>
  <c r="R6" i="1"/>
  <c r="R29" i="1"/>
  <c r="K42" i="4"/>
  <c r="K46" i="4"/>
  <c r="K48" i="4"/>
  <c r="K44" i="4"/>
  <c r="K56" i="4"/>
  <c r="R38" i="1"/>
  <c r="K54" i="4"/>
  <c r="R45" i="1"/>
  <c r="J13" i="2"/>
  <c r="P13" i="2"/>
  <c r="R13" i="2" s="1"/>
  <c r="J12" i="2"/>
  <c r="P12" i="2"/>
  <c r="R12" i="2" s="1"/>
  <c r="J16" i="2"/>
  <c r="P16" i="2"/>
  <c r="R16" i="2" s="1"/>
  <c r="J10" i="2"/>
  <c r="P10" i="2"/>
  <c r="R10" i="2" s="1"/>
  <c r="J29" i="2"/>
  <c r="P29" i="2"/>
  <c r="R29" i="2" s="1"/>
  <c r="J33" i="2"/>
  <c r="P33" i="2"/>
  <c r="R33" i="2" s="1"/>
  <c r="J18" i="2"/>
  <c r="P18" i="2"/>
  <c r="R18" i="2" s="1"/>
  <c r="J26" i="2"/>
  <c r="P26" i="2"/>
  <c r="R26" i="2" s="1"/>
  <c r="J24" i="2"/>
  <c r="P24" i="2"/>
  <c r="R24" i="2" s="1"/>
  <c r="J7" i="2"/>
  <c r="P7" i="2"/>
  <c r="R7" i="2" s="1"/>
  <c r="J23" i="2"/>
  <c r="P23" i="2"/>
  <c r="R23" i="2" s="1"/>
  <c r="J19" i="2"/>
  <c r="P19" i="2"/>
  <c r="R19" i="2" s="1"/>
  <c r="J15" i="2"/>
  <c r="P15" i="2"/>
  <c r="R15" i="2" s="1"/>
  <c r="J35" i="2"/>
  <c r="P35" i="2"/>
  <c r="R35" i="2" s="1"/>
  <c r="J28" i="2"/>
  <c r="P28" i="2"/>
  <c r="R28" i="2" s="1"/>
  <c r="J25" i="2"/>
  <c r="P25" i="2"/>
  <c r="R25" i="2" s="1"/>
  <c r="J17" i="2"/>
  <c r="P17" i="2"/>
  <c r="R17" i="2" s="1"/>
  <c r="J30" i="2"/>
  <c r="P30" i="2"/>
  <c r="R30" i="2" s="1"/>
  <c r="J14" i="2"/>
  <c r="P14" i="2"/>
  <c r="R14" i="2" s="1"/>
  <c r="J22" i="2"/>
  <c r="P22" i="2"/>
  <c r="R22" i="2" s="1"/>
  <c r="J37" i="2"/>
  <c r="P37" i="2"/>
  <c r="R37" i="2" s="1"/>
  <c r="J6" i="2"/>
  <c r="P6" i="2"/>
  <c r="K8" i="4" s="1"/>
  <c r="J32" i="2"/>
  <c r="P32" i="2"/>
  <c r="R32" i="2" s="1"/>
  <c r="J39" i="2"/>
  <c r="P39" i="2"/>
  <c r="R39" i="2" s="1"/>
  <c r="J27" i="2"/>
  <c r="P27" i="2"/>
  <c r="R27" i="2" s="1"/>
  <c r="J34" i="2"/>
  <c r="P34" i="2"/>
  <c r="R34" i="2" s="1"/>
  <c r="J21" i="2"/>
  <c r="P21" i="2"/>
  <c r="R21" i="2" s="1"/>
  <c r="J31" i="2"/>
  <c r="P31" i="2"/>
  <c r="R31" i="2" s="1"/>
  <c r="J11" i="2"/>
  <c r="P11" i="2"/>
  <c r="R11" i="2" s="1"/>
  <c r="J9" i="2"/>
  <c r="P9" i="2"/>
  <c r="R9" i="2" s="1"/>
  <c r="J36" i="2"/>
  <c r="P36" i="2"/>
  <c r="R36" i="2" s="1"/>
  <c r="J8" i="2"/>
  <c r="P8" i="2"/>
  <c r="R8" i="2" s="1"/>
  <c r="J20" i="2"/>
  <c r="P20" i="2"/>
  <c r="R20" i="2" s="1"/>
  <c r="J38" i="2"/>
  <c r="P38" i="2"/>
  <c r="R38" i="2" s="1"/>
  <c r="R43" i="1"/>
  <c r="R52" i="1"/>
  <c r="R49" i="1"/>
  <c r="R41" i="1"/>
  <c r="R50" i="1"/>
  <c r="R54" i="1"/>
  <c r="R48" i="1"/>
  <c r="R24" i="1"/>
  <c r="R53" i="1"/>
  <c r="R26" i="1"/>
  <c r="R9" i="1"/>
  <c r="R11" i="1"/>
  <c r="R51" i="1"/>
  <c r="R27" i="1"/>
  <c r="R42" i="1"/>
  <c r="R47" i="1"/>
  <c r="R21" i="1"/>
  <c r="R40" i="1"/>
  <c r="R8" i="1"/>
  <c r="R10" i="1"/>
  <c r="R46" i="1"/>
  <c r="R20" i="1"/>
  <c r="R13" i="1"/>
  <c r="R28" i="1"/>
  <c r="R37" i="1"/>
  <c r="R34" i="1"/>
  <c r="R25" i="1"/>
  <c r="O57" i="2"/>
  <c r="R12" i="1"/>
  <c r="R33" i="1"/>
  <c r="R15" i="1"/>
  <c r="R31" i="1"/>
  <c r="R36" i="1"/>
  <c r="R35" i="1"/>
  <c r="R39" i="1"/>
  <c r="R16" i="1"/>
  <c r="R23" i="1"/>
  <c r="R30" i="1"/>
  <c r="R14" i="1"/>
  <c r="R17" i="1"/>
  <c r="R18" i="1"/>
  <c r="Q55" i="1"/>
  <c r="R19" i="1"/>
  <c r="R22" i="1"/>
  <c r="R32" i="1"/>
  <c r="R7" i="1"/>
  <c r="P55" i="1"/>
  <c r="H57" i="2"/>
  <c r="K23" i="4" l="1"/>
  <c r="K29" i="4"/>
  <c r="K16" i="4"/>
  <c r="K11" i="4"/>
  <c r="K20" i="4"/>
  <c r="K21" i="4"/>
  <c r="K39" i="4"/>
  <c r="K33" i="4"/>
  <c r="K41" i="4"/>
  <c r="K17" i="4"/>
  <c r="K25" i="4"/>
  <c r="K37" i="4"/>
  <c r="K26" i="4"/>
  <c r="K27" i="4"/>
  <c r="K32" i="4"/>
  <c r="K9" i="4"/>
  <c r="K19" i="4"/>
  <c r="K12" i="4"/>
  <c r="K13" i="4"/>
  <c r="K35" i="4"/>
  <c r="K38" i="4"/>
  <c r="K36" i="4"/>
  <c r="K28" i="4"/>
  <c r="K40" i="4"/>
  <c r="K18" i="4"/>
  <c r="K24" i="4"/>
  <c r="K10" i="4"/>
  <c r="K14" i="4"/>
  <c r="K34" i="4"/>
  <c r="K15" i="4"/>
  <c r="K31" i="4"/>
  <c r="K22" i="4"/>
  <c r="K30" i="4"/>
  <c r="J57" i="2"/>
  <c r="R6" i="2"/>
  <c r="R57" i="2" s="1"/>
  <c r="P57" i="2"/>
  <c r="R55" i="1"/>
</calcChain>
</file>

<file path=xl/sharedStrings.xml><?xml version="1.0" encoding="utf-8"?>
<sst xmlns="http://schemas.openxmlformats.org/spreadsheetml/2006/main" count="144" uniqueCount="120">
  <si>
    <t>VALOR DE LA UMA</t>
  </si>
  <si>
    <t>ENFERMEDAD Y MATERNIDAD</t>
  </si>
  <si>
    <t>SUMAS</t>
  </si>
  <si>
    <t>NOMBRE</t>
  </si>
  <si>
    <t>PRIMA</t>
  </si>
  <si>
    <t>PATRONAL</t>
  </si>
  <si>
    <t>OBRERO</t>
  </si>
  <si>
    <t>TOTAL</t>
  </si>
  <si>
    <t>DIAS</t>
  </si>
  <si>
    <t>SDI</t>
  </si>
  <si>
    <t>CUOTA FIJA</t>
  </si>
  <si>
    <t>EXEDENTE PAT</t>
  </si>
  <si>
    <t>EXEDENTE OBR</t>
  </si>
  <si>
    <t>PR DIN PAT</t>
  </si>
  <si>
    <t>PR DIN OBR</t>
  </si>
  <si>
    <t>G. M.P. PAT</t>
  </si>
  <si>
    <t>G. M.P. OBR</t>
  </si>
  <si>
    <t>RIESGO DE TRABAJO</t>
  </si>
  <si>
    <t>I.V. PAT</t>
  </si>
  <si>
    <t>I.V. OBR</t>
  </si>
  <si>
    <t>GPS</t>
  </si>
  <si>
    <t>UMA(DM)(20.40%)</t>
  </si>
  <si>
    <t>SBCM-3(DM)UMA*1.10%</t>
  </si>
  <si>
    <t>SBCM-3(DM)UMA*.40%</t>
  </si>
  <si>
    <t>SBC(.70%)*DM</t>
  </si>
  <si>
    <t>SBC(.25%)*DM</t>
  </si>
  <si>
    <t>SBC(1.05%)*DM</t>
  </si>
  <si>
    <t>SBC(0.375%)DM</t>
  </si>
  <si>
    <t>SBC(.63639%)*DM</t>
  </si>
  <si>
    <t>SBC(1.75%)DM</t>
  </si>
  <si>
    <t>SBC(.625%)DM</t>
  </si>
  <si>
    <t>SBC(1.00%)DM</t>
  </si>
  <si>
    <t>RETIRO, CESANTIA Y VEJEZ</t>
  </si>
  <si>
    <t>INFONAVIT</t>
  </si>
  <si>
    <t>SUMA</t>
  </si>
  <si>
    <t xml:space="preserve">FACTOR DE </t>
  </si>
  <si>
    <t>AMORTIZACION</t>
  </si>
  <si>
    <t>RETIRO</t>
  </si>
  <si>
    <t>CESANTIA Y VEJEZ. PAT</t>
  </si>
  <si>
    <t>CESANTIA Y VEJEZ. OBR</t>
  </si>
  <si>
    <t>AP. PATRONAL</t>
  </si>
  <si>
    <t>DESCUENTO</t>
  </si>
  <si>
    <t>SEGURO VIVIENDA</t>
  </si>
  <si>
    <t>SBC(2.00%)DB</t>
  </si>
  <si>
    <t>SBC(3.150%)*DB</t>
  </si>
  <si>
    <t>SBC(1.125%)*DB</t>
  </si>
  <si>
    <t>SBC(5.00%*DB)</t>
  </si>
  <si>
    <t>%, $, FD</t>
  </si>
  <si>
    <t>CANTIDAD</t>
  </si>
  <si>
    <t>FD</t>
  </si>
  <si>
    <t>%</t>
  </si>
  <si>
    <t>EMPLEADO 2</t>
  </si>
  <si>
    <t>EMPLEADO 3</t>
  </si>
  <si>
    <t>EMPLEADO 4</t>
  </si>
  <si>
    <t>EMPLEADO 5</t>
  </si>
  <si>
    <t>EMPLEADO 6</t>
  </si>
  <si>
    <t>EMPLEADO 7</t>
  </si>
  <si>
    <t>EMPLEADO 8</t>
  </si>
  <si>
    <t>EMPLEADO 9</t>
  </si>
  <si>
    <t>EMPLEADO 10</t>
  </si>
  <si>
    <t>EMPLEADO 11</t>
  </si>
  <si>
    <t>EMPLEADO 12</t>
  </si>
  <si>
    <t>EMPLEADO 13</t>
  </si>
  <si>
    <t>EMPLEADO 14</t>
  </si>
  <si>
    <t>EMPLEADO 15</t>
  </si>
  <si>
    <t>EMPLEADO 16</t>
  </si>
  <si>
    <t>EMPLEADO 17</t>
  </si>
  <si>
    <t>EMPLEADO 18</t>
  </si>
  <si>
    <t>EMPLEADO 19</t>
  </si>
  <si>
    <t>EMPLEADO 20</t>
  </si>
  <si>
    <t>EMPLEADO 21</t>
  </si>
  <si>
    <t>EMPLEADO 22</t>
  </si>
  <si>
    <t>EMPLEADO 23</t>
  </si>
  <si>
    <t>EMPLEADO 24</t>
  </si>
  <si>
    <t>EMPLEADO 25</t>
  </si>
  <si>
    <t>EMPLEADO 26</t>
  </si>
  <si>
    <t>EMPLEADO 27</t>
  </si>
  <si>
    <t>EMPLEADO 28</t>
  </si>
  <si>
    <t>EMPLEADO 29</t>
  </si>
  <si>
    <t>EMPLEADO 30</t>
  </si>
  <si>
    <t>EMPLEADO 31</t>
  </si>
  <si>
    <t>EMPLEADO 32</t>
  </si>
  <si>
    <t>EMPLEADO 33</t>
  </si>
  <si>
    <t>EMPLEADO 34</t>
  </si>
  <si>
    <t>EMPLEADO 35</t>
  </si>
  <si>
    <t>SALARIO MENSUAL</t>
  </si>
  <si>
    <t>SALARIO DIARIO</t>
  </si>
  <si>
    <t>ANTIGÜEDAD (AÑOS)</t>
  </si>
  <si>
    <t>SALARIO BASE DE COTIZACIÓN</t>
  </si>
  <si>
    <t>Tablas:</t>
  </si>
  <si>
    <t>Vacaciones</t>
  </si>
  <si>
    <t>Luis Reyes</t>
  </si>
  <si>
    <t>FECHA DE INGRESO</t>
  </si>
  <si>
    <t>No EMPLEADO</t>
  </si>
  <si>
    <t>Mes</t>
  </si>
  <si>
    <t>Años</t>
  </si>
  <si>
    <t>Días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</si>
  <si>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</si>
  <si>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</si>
  <si>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</si>
  <si>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</si>
  <si>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</si>
  <si>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</si>
  <si>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</si>
  <si>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</si>
  <si>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</si>
  <si>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</si>
  <si>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</si>
  <si>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</si>
  <si>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</si>
  <si>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DESCUENTO</t>
  </si>
  <si>
    <t>DATOS GENERALES</t>
  </si>
  <si>
    <t>SALARIO</t>
  </si>
  <si>
    <t>$</t>
  </si>
  <si>
    <t>DOMICILIO</t>
  </si>
  <si>
    <t>PRIMA VACACIONAL</t>
  </si>
  <si>
    <t>DIAS DE AGUINALDO</t>
  </si>
  <si>
    <t>MI CALLE</t>
  </si>
  <si>
    <t>MI EMPRESA S.A. DE C.V.</t>
  </si>
  <si>
    <t>COSTO CUOTAS IMSS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</si>
</sst>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0%"/>
    <numFmt numFmtId="165" formatCode="###,###,##0.00"/>
    <numFmt numFmtId="166" formatCode="###,###,##0"/>
    <numFmt numFmtId="167" formatCode="###,##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3" xfId="0" applyNumberFormat="1" applyFont="1" applyFill="1" applyBorder="1" applyAlignment="1" applyProtection="1">
      <alignment horizontal="lef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2" fillId="0" borderId="5" xfId="0" applyNumberFormat="1" applyFont="1" applyBorder="1" applyAlignment="1">
      <alignment horizontal="center"/>
    </xf>
    <xf numFmtId="0" fontId="3" fillId="2" borderId="1" xfId="0" applyFont="1" applyFill="1" applyBorder="1" applyAlignment="1"/>
    <xf numFmtId="166" fontId="3" fillId="2" borderId="5" xfId="0" applyNumberFormat="1" applyFont="1" applyFill="1" applyBorder="1"/>
    <xf numFmtId="0" fontId="3" fillId="2" borderId="5" xfId="0" applyFont="1" applyFill="1" applyBorder="1"/>
    <xf numFmtId="165" fontId="3" fillId="2" borderId="5" xfId="0" applyNumberFormat="1" applyFont="1" applyFill="1" applyBorder="1"/>
    <xf numFmtId="165" fontId="3" fillId="2" borderId="2" xfId="0" applyNumberFormat="1" applyFont="1" applyFill="1" applyBorder="1"/>
    <xf numFmtId="165" fontId="3" fillId="2" borderId="1" xfId="0" applyNumberFormat="1" applyFont="1" applyFill="1" applyBorder="1"/>
    <xf numFmtId="165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/>
    <xf numFmtId="164" fontId="6" fillId="0" borderId="7" xfId="0" applyNumberFormat="1" applyFont="1" applyFill="1" applyBorder="1"/>
    <xf numFmtId="164" fontId="6" fillId="0" borderId="7" xfId="1" applyNumberFormat="1" applyFont="1" applyFill="1" applyBorder="1"/>
    <xf numFmtId="0" fontId="6" fillId="0" borderId="7" xfId="0" applyFont="1" applyFill="1" applyBorder="1" applyAlignment="1">
      <alignment horizontal="center"/>
    </xf>
    <xf numFmtId="43" fontId="0" fillId="0" borderId="0" xfId="2" applyFont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14" fontId="0" fillId="0" borderId="0" xfId="0" applyNumberFormat="1"/>
    <xf numFmtId="0" fontId="5" fillId="3" borderId="0" xfId="0" applyFont="1" applyFill="1" applyAlignment="1">
      <alignment horizontal="center" vertical="center"/>
    </xf>
    <xf numFmtId="4" fontId="2" fillId="0" borderId="0" xfId="0" applyNumberFormat="1" applyFont="1"/>
    <xf numFmtId="43" fontId="2" fillId="0" borderId="0" xfId="2" applyFont="1"/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43" fontId="0" fillId="5" borderId="0" xfId="2" applyFont="1" applyFill="1"/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6" borderId="0" xfId="0" applyFill="1"/>
    <xf numFmtId="0" fontId="9" fillId="0" borderId="0" xfId="0" applyFont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9" fontId="0" fillId="6" borderId="0" xfId="0" applyNumberFormat="1" applyFill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51BB-A53E-4356-BB32-CC9454830350}">
  <dimension ref="A1:T56"/>
  <sheetViews>
    <sheetView tabSelected="1" workbookViewId="0">
      <pane xSplit="2" ySplit="6" topLeftCell="C7" activePane="bottomRight" state="frozen"/>
      <selection pane="topRight" activeCell="C1" sqref="C1"/>
      <selection pane="bottomLeft" activeCell="A3" sqref="A3"/>
      <selection pane="bottomRight" activeCell="H8" sqref="H8:I8"/>
    </sheetView>
  </sheetViews>
  <sheetFormatPr baseColWidth="10" defaultRowHeight="15" x14ac:dyDescent="0.25"/>
  <cols>
    <col min="1" max="1" width="19" customWidth="1"/>
    <col min="2" max="2" width="44.140625" customWidth="1"/>
    <col min="3" max="3" width="11.42578125" customWidth="1"/>
    <col min="4" max="4" width="13.140625" customWidth="1"/>
    <col min="5" max="5" width="17.42578125" bestFit="1" customWidth="1"/>
    <col min="6" max="6" width="10.7109375" customWidth="1"/>
    <col min="7" max="7" width="19.28515625" bestFit="1" customWidth="1"/>
    <col min="8" max="11" width="15" customWidth="1"/>
    <col min="12" max="13" width="16.7109375" bestFit="1" customWidth="1"/>
    <col min="14" max="14" width="16.7109375" customWidth="1"/>
    <col min="15" max="16" width="15.7109375" customWidth="1"/>
  </cols>
  <sheetData>
    <row r="1" spans="1:20" ht="18.75" x14ac:dyDescent="0.3">
      <c r="A1" s="66" t="s">
        <v>118</v>
      </c>
      <c r="B1" s="66"/>
      <c r="C1" s="44"/>
    </row>
    <row r="2" spans="1:20" x14ac:dyDescent="0.25">
      <c r="A2" s="43" t="s">
        <v>114</v>
      </c>
      <c r="B2" s="67" t="s">
        <v>117</v>
      </c>
      <c r="C2" s="67"/>
      <c r="D2" s="67"/>
      <c r="E2" s="64" t="s">
        <v>0</v>
      </c>
      <c r="F2" s="68">
        <v>86.88</v>
      </c>
      <c r="G2" s="43" t="s">
        <v>115</v>
      </c>
      <c r="H2" s="69">
        <v>0.25</v>
      </c>
    </row>
    <row r="3" spans="1:20" x14ac:dyDescent="0.25">
      <c r="A3" s="43" t="s">
        <v>116</v>
      </c>
      <c r="B3" s="68">
        <v>15</v>
      </c>
    </row>
    <row r="4" spans="1:20" x14ac:dyDescent="0.25">
      <c r="C4" s="36" t="s">
        <v>94</v>
      </c>
      <c r="D4" s="65" t="s">
        <v>98</v>
      </c>
    </row>
    <row r="5" spans="1:20" x14ac:dyDescent="0.25">
      <c r="A5" s="47" t="s">
        <v>111</v>
      </c>
      <c r="B5" s="47"/>
      <c r="C5" s="47"/>
      <c r="D5" s="47"/>
      <c r="E5" s="47" t="s">
        <v>112</v>
      </c>
      <c r="F5" s="47"/>
      <c r="G5" s="47"/>
      <c r="H5" s="47" t="s">
        <v>33</v>
      </c>
      <c r="I5" s="47"/>
      <c r="J5" s="47" t="s">
        <v>119</v>
      </c>
      <c r="K5" s="47"/>
    </row>
    <row r="6" spans="1:20" ht="30.75" customHeight="1" x14ac:dyDescent="0.25">
      <c r="A6" s="31" t="s">
        <v>93</v>
      </c>
      <c r="B6" s="31" t="s">
        <v>3</v>
      </c>
      <c r="C6" s="32" t="s">
        <v>92</v>
      </c>
      <c r="D6" s="33" t="s">
        <v>87</v>
      </c>
      <c r="E6" s="32" t="s">
        <v>85</v>
      </c>
      <c r="F6" s="32" t="s">
        <v>86</v>
      </c>
      <c r="G6" s="34" t="s">
        <v>88</v>
      </c>
      <c r="H6" s="33" t="s">
        <v>110</v>
      </c>
      <c r="I6" s="33" t="s">
        <v>48</v>
      </c>
      <c r="J6" s="33" t="s">
        <v>6</v>
      </c>
      <c r="K6" s="33" t="s">
        <v>5</v>
      </c>
      <c r="L6" s="24"/>
      <c r="Q6" t="s">
        <v>89</v>
      </c>
    </row>
    <row r="7" spans="1:20" x14ac:dyDescent="0.25">
      <c r="A7">
        <v>1</v>
      </c>
      <c r="B7" t="s">
        <v>91</v>
      </c>
      <c r="C7" s="35">
        <v>39855</v>
      </c>
      <c r="D7" s="30">
        <f t="shared" ref="D7:D38" ca="1" si="0">IF(C7="",0,(TODAY()-C7)/365)</f>
        <v>10.915068493150685</v>
      </c>
      <c r="E7" s="30">
        <v>7000</v>
      </c>
      <c r="F7" s="30">
        <f>+E7/30.42</f>
        <v>230.11176857330702</v>
      </c>
      <c r="G7" s="30">
        <f ca="1">((((VLOOKUP($D7,$Q$9:$R$44,2)*EMPLEADOS!$H$2)+EMPLEADOS!$B$3)/365)+1)*F7</f>
        <v>242.09018940315036</v>
      </c>
      <c r="H7" s="30" t="s">
        <v>49</v>
      </c>
      <c r="I7" s="30">
        <v>21.28</v>
      </c>
      <c r="J7" s="45">
        <f ca="1">+VLOOKUP(A7,MENSUALES!$A$2:$R$54,17,0)+VLOOKUP(A7,BIMESTRALES!$A$5:$R$54,17,0)</f>
        <v>3789.1244000000002</v>
      </c>
      <c r="K7" s="45">
        <f ca="1">+VLOOKUP(A7,MENSUALES!$A$2:$R$54,16,0)+VLOOKUP(A7,BIMESTRALES!$A$5:$R$54,16,0)</f>
        <v>1681.52</v>
      </c>
      <c r="Q7" s="46" t="s">
        <v>90</v>
      </c>
      <c r="R7" s="46"/>
      <c r="S7" s="46" t="s">
        <v>97</v>
      </c>
      <c r="T7" s="46"/>
    </row>
    <row r="8" spans="1:20" x14ac:dyDescent="0.25">
      <c r="A8">
        <v>2</v>
      </c>
      <c r="B8" t="s">
        <v>91</v>
      </c>
      <c r="C8" s="35">
        <v>43318</v>
      </c>
      <c r="D8" s="30">
        <f t="shared" ca="1" si="0"/>
        <v>1.4273972602739726</v>
      </c>
      <c r="E8" s="30">
        <v>8500</v>
      </c>
      <c r="F8" s="30">
        <f t="shared" ref="F8:F56" si="1">+E8/30.42</f>
        <v>279.42143326758708</v>
      </c>
      <c r="G8" s="30">
        <f ca="1">((((VLOOKUP($D8,$Q$9:$R$44,2)*EMPLEADOS!$H$2)+EMPLEADOS!$B$3)/365)+1)*F8</f>
        <v>292.05281312762872</v>
      </c>
      <c r="H8" s="30" t="s">
        <v>113</v>
      </c>
      <c r="I8" s="30">
        <v>3500</v>
      </c>
      <c r="J8" s="45">
        <f ca="1">+VLOOKUP(A8,MENSUALES!$A$2:$R$54,17,0)+VLOOKUP(A8,BIMESTRALES!$A$5:$R$54,17,0)</f>
        <v>3734.7999999999997</v>
      </c>
      <c r="K8" s="45">
        <f ca="1">+VLOOKUP(A8,MENSUALES!$A$2:$R$54,16,0)+VLOOKUP(A8,BIMESTRALES!$A$5:$R$54,16,0)</f>
        <v>1931.4499999999998</v>
      </c>
      <c r="Q8" t="s">
        <v>95</v>
      </c>
      <c r="R8" t="s">
        <v>96</v>
      </c>
      <c r="S8" t="s">
        <v>94</v>
      </c>
      <c r="T8" t="s">
        <v>96</v>
      </c>
    </row>
    <row r="9" spans="1:20" x14ac:dyDescent="0.25">
      <c r="A9">
        <v>3</v>
      </c>
      <c r="B9" t="s">
        <v>91</v>
      </c>
      <c r="C9" s="35">
        <v>43317</v>
      </c>
      <c r="D9" s="30">
        <f t="shared" ca="1" si="0"/>
        <v>1.4301369863013698</v>
      </c>
      <c r="E9" s="30">
        <v>6000</v>
      </c>
      <c r="F9" s="30">
        <f t="shared" si="1"/>
        <v>197.23865877712029</v>
      </c>
      <c r="G9" s="30">
        <f ca="1">((((VLOOKUP($D9,$Q$9:$R$44,2)*EMPLEADOS!$H$2)+EMPLEADOS!$B$3)/365)+1)*F9</f>
        <v>206.15492691362027</v>
      </c>
      <c r="H9" s="30" t="s">
        <v>50</v>
      </c>
      <c r="I9" s="30">
        <v>24.6</v>
      </c>
      <c r="J9" s="45">
        <f ca="1">+VLOOKUP(A9,MENSUALES!$A$2:$R$54,17,0)+VLOOKUP(A9,BIMESTRALES!$A$5:$R$54,17,0)</f>
        <v>1738.9274726432684</v>
      </c>
      <c r="K9" s="45">
        <f ca="1">+VLOOKUP(A9,MENSUALES!$A$2:$R$54,16,0)+VLOOKUP(A9,BIMESTRALES!$A$5:$R$54,16,0)</f>
        <v>1511.24</v>
      </c>
      <c r="Q9">
        <v>0</v>
      </c>
      <c r="R9">
        <v>6</v>
      </c>
      <c r="S9" t="s">
        <v>98</v>
      </c>
      <c r="T9">
        <v>31</v>
      </c>
    </row>
    <row r="10" spans="1:20" x14ac:dyDescent="0.25">
      <c r="A10">
        <v>4</v>
      </c>
      <c r="D10" s="30">
        <f t="shared" ca="1" si="0"/>
        <v>0</v>
      </c>
      <c r="E10" s="30"/>
      <c r="F10" s="30">
        <f t="shared" si="1"/>
        <v>0</v>
      </c>
      <c r="G10" s="30">
        <f ca="1">((((VLOOKUP($D10,$Q$9:$R$44,2)*EMPLEADOS!$H$2)+EMPLEADOS!$B$3)/365)+1)*F10</f>
        <v>0</v>
      </c>
      <c r="H10" s="30"/>
      <c r="I10" s="30"/>
      <c r="J10" s="45">
        <f ca="1">+VLOOKUP(A10,MENSUALES!$A$2:$R$54,17,0)+VLOOKUP(A10,BIMESTRALES!$A$5:$R$54,17,0)</f>
        <v>0</v>
      </c>
      <c r="K10" s="45">
        <f ca="1">+VLOOKUP(A10,MENSUALES!$A$2:$R$54,16,0)+VLOOKUP(A10,BIMESTRALES!$A$5:$R$54,16,0)</f>
        <v>0</v>
      </c>
      <c r="Q10">
        <v>1</v>
      </c>
      <c r="R10">
        <v>6</v>
      </c>
      <c r="S10" t="s">
        <v>99</v>
      </c>
      <c r="T10">
        <v>28</v>
      </c>
    </row>
    <row r="11" spans="1:20" x14ac:dyDescent="0.25">
      <c r="A11">
        <v>5</v>
      </c>
      <c r="D11" s="30">
        <f t="shared" ca="1" si="0"/>
        <v>0</v>
      </c>
      <c r="E11" s="30"/>
      <c r="F11" s="30">
        <f t="shared" si="1"/>
        <v>0</v>
      </c>
      <c r="G11" s="30">
        <f ca="1">((((VLOOKUP($D11,$Q$9:$R$44,2)*EMPLEADOS!$H$2)+EMPLEADOS!$B$3)/365)+1)*F11</f>
        <v>0</v>
      </c>
      <c r="H11" s="30"/>
      <c r="I11" s="30"/>
      <c r="J11" s="45">
        <f ca="1">+VLOOKUP(A11,MENSUALES!$A$2:$R$54,17,0)+VLOOKUP(A11,BIMESTRALES!$A$5:$R$54,17,0)</f>
        <v>0</v>
      </c>
      <c r="K11" s="45">
        <f ca="1">+VLOOKUP(A11,MENSUALES!$A$2:$R$54,16,0)+VLOOKUP(A11,BIMESTRALES!$A$5:$R$54,16,0)</f>
        <v>0</v>
      </c>
      <c r="Q11">
        <v>2</v>
      </c>
      <c r="R11">
        <f>+R10+2</f>
        <v>8</v>
      </c>
      <c r="S11" t="s">
        <v>100</v>
      </c>
      <c r="T11">
        <v>31</v>
      </c>
    </row>
    <row r="12" spans="1:20" x14ac:dyDescent="0.25">
      <c r="A12">
        <v>6</v>
      </c>
      <c r="D12" s="30">
        <f t="shared" ca="1" si="0"/>
        <v>0</v>
      </c>
      <c r="E12" s="30"/>
      <c r="F12" s="30">
        <f t="shared" si="1"/>
        <v>0</v>
      </c>
      <c r="G12" s="30">
        <f ca="1">((((VLOOKUP($D12,$Q$9:$R$44,2)*EMPLEADOS!$H$2)+EMPLEADOS!$B$3)/365)+1)*F12</f>
        <v>0</v>
      </c>
      <c r="H12" s="30"/>
      <c r="I12" s="30"/>
      <c r="J12" s="45">
        <f ca="1">+VLOOKUP(A12,MENSUALES!$A$2:$R$54,17,0)+VLOOKUP(A12,BIMESTRALES!$A$5:$R$54,17,0)</f>
        <v>0</v>
      </c>
      <c r="K12" s="45">
        <f ca="1">+VLOOKUP(A12,MENSUALES!$A$2:$R$54,16,0)+VLOOKUP(A12,BIMESTRALES!$A$5:$R$54,16,0)</f>
        <v>0</v>
      </c>
      <c r="Q12">
        <v>3</v>
      </c>
      <c r="R12">
        <f>+R11+2</f>
        <v>10</v>
      </c>
      <c r="S12" t="s">
        <v>101</v>
      </c>
      <c r="T12">
        <v>30</v>
      </c>
    </row>
    <row r="13" spans="1:20" x14ac:dyDescent="0.25">
      <c r="A13">
        <v>7</v>
      </c>
      <c r="D13" s="30">
        <f t="shared" ca="1" si="0"/>
        <v>0</v>
      </c>
      <c r="E13" s="30"/>
      <c r="F13" s="30">
        <f t="shared" si="1"/>
        <v>0</v>
      </c>
      <c r="G13" s="30">
        <f ca="1">((((VLOOKUP($D13,$Q$9:$R$44,2)*EMPLEADOS!$H$2)+EMPLEADOS!$B$3)/365)+1)*F13</f>
        <v>0</v>
      </c>
      <c r="H13" s="30"/>
      <c r="I13" s="30"/>
      <c r="J13" s="45">
        <f ca="1">+VLOOKUP(A13,MENSUALES!$A$2:$R$54,17,0)+VLOOKUP(A13,BIMESTRALES!$A$5:$R$54,17,0)</f>
        <v>0</v>
      </c>
      <c r="K13" s="45">
        <f ca="1">+VLOOKUP(A13,MENSUALES!$A$2:$R$54,16,0)+VLOOKUP(A13,BIMESTRALES!$A$5:$R$54,16,0)</f>
        <v>0</v>
      </c>
      <c r="Q13">
        <v>4</v>
      </c>
      <c r="R13">
        <f>+R12+2</f>
        <v>12</v>
      </c>
      <c r="S13" t="s">
        <v>102</v>
      </c>
      <c r="T13">
        <v>31</v>
      </c>
    </row>
    <row r="14" spans="1:20" x14ac:dyDescent="0.25">
      <c r="A14">
        <v>8</v>
      </c>
      <c r="D14" s="30">
        <f t="shared" ca="1" si="0"/>
        <v>0</v>
      </c>
      <c r="E14" s="30"/>
      <c r="F14" s="30">
        <f t="shared" si="1"/>
        <v>0</v>
      </c>
      <c r="G14" s="30">
        <f ca="1">((((VLOOKUP($D14,$Q$9:$R$44,2)*EMPLEADOS!$H$2)+EMPLEADOS!$B$3)/365)+1)*F14</f>
        <v>0</v>
      </c>
      <c r="H14" s="30"/>
      <c r="I14" s="30"/>
      <c r="J14" s="45">
        <f ca="1">+VLOOKUP(A14,MENSUALES!$A$2:$R$54,17,0)+VLOOKUP(A14,BIMESTRALES!$A$5:$R$54,17,0)</f>
        <v>0</v>
      </c>
      <c r="K14" s="45">
        <f ca="1">+VLOOKUP(A14,MENSUALES!$A$2:$R$54,16,0)+VLOOKUP(A14,BIMESTRALES!$A$5:$R$54,16,0)</f>
        <v>0</v>
      </c>
      <c r="Q14">
        <v>5</v>
      </c>
      <c r="R14">
        <f>+R13+2</f>
        <v>14</v>
      </c>
      <c r="S14" t="s">
        <v>103</v>
      </c>
      <c r="T14">
        <v>30</v>
      </c>
    </row>
    <row r="15" spans="1:20" x14ac:dyDescent="0.25">
      <c r="A15">
        <v>9</v>
      </c>
      <c r="D15" s="30">
        <f t="shared" ca="1" si="0"/>
        <v>0</v>
      </c>
      <c r="E15" s="30"/>
      <c r="F15" s="30">
        <f t="shared" si="1"/>
        <v>0</v>
      </c>
      <c r="G15" s="30">
        <f ca="1">((((VLOOKUP($D15,$Q$9:$R$44,2)*EMPLEADOS!$H$2)+EMPLEADOS!$B$3)/365)+1)*F15</f>
        <v>0</v>
      </c>
      <c r="H15" s="30"/>
      <c r="I15" s="30"/>
      <c r="J15" s="45">
        <f ca="1">+VLOOKUP(A15,MENSUALES!$A$2:$R$54,17,0)+VLOOKUP(A15,BIMESTRALES!$A$5:$R$54,17,0)</f>
        <v>0</v>
      </c>
      <c r="K15" s="45">
        <f ca="1">+VLOOKUP(A15,MENSUALES!$A$2:$R$54,16,0)+VLOOKUP(A15,BIMESTRALES!$A$5:$R$54,16,0)</f>
        <v>0</v>
      </c>
      <c r="Q15">
        <v>6</v>
      </c>
      <c r="R15">
        <v>14</v>
      </c>
      <c r="S15" t="s">
        <v>104</v>
      </c>
      <c r="T15">
        <v>31</v>
      </c>
    </row>
    <row r="16" spans="1:20" x14ac:dyDescent="0.25">
      <c r="A16">
        <v>10</v>
      </c>
      <c r="D16" s="30">
        <f t="shared" ca="1" si="0"/>
        <v>0</v>
      </c>
      <c r="E16" s="30"/>
      <c r="F16" s="30">
        <f t="shared" si="1"/>
        <v>0</v>
      </c>
      <c r="G16" s="30">
        <f ca="1">((((VLOOKUP($D16,$Q$9:$R$44,2)*EMPLEADOS!$H$2)+EMPLEADOS!$B$3)/365)+1)*F16</f>
        <v>0</v>
      </c>
      <c r="H16" s="30"/>
      <c r="I16" s="30"/>
      <c r="J16" s="45">
        <f ca="1">+VLOOKUP(A16,MENSUALES!$A$2:$R$54,17,0)+VLOOKUP(A16,BIMESTRALES!$A$5:$R$54,17,0)</f>
        <v>0</v>
      </c>
      <c r="K16" s="45">
        <f ca="1">+VLOOKUP(A16,MENSUALES!$A$2:$R$54,16,0)+VLOOKUP(A16,BIMESTRALES!$A$5:$R$54,16,0)</f>
        <v>0</v>
      </c>
      <c r="Q16">
        <v>7</v>
      </c>
      <c r="R16">
        <v>14</v>
      </c>
      <c r="S16" t="s">
        <v>105</v>
      </c>
      <c r="T16">
        <v>31</v>
      </c>
    </row>
    <row r="17" spans="1:20" x14ac:dyDescent="0.25">
      <c r="A17">
        <v>11</v>
      </c>
      <c r="D17" s="30">
        <f t="shared" ca="1" si="0"/>
        <v>0</v>
      </c>
      <c r="E17" s="30"/>
      <c r="F17" s="30">
        <f t="shared" si="1"/>
        <v>0</v>
      </c>
      <c r="G17" s="30">
        <f ca="1">((((VLOOKUP($D17,$Q$9:$R$44,2)*EMPLEADOS!$H$2)+EMPLEADOS!$B$3)/365)+1)*F17</f>
        <v>0</v>
      </c>
      <c r="H17" s="30"/>
      <c r="I17" s="30"/>
      <c r="J17" s="45">
        <f ca="1">+VLOOKUP(A17,MENSUALES!$A$2:$R$54,17,0)+VLOOKUP(A17,BIMESTRALES!$A$5:$R$54,17,0)</f>
        <v>0</v>
      </c>
      <c r="K17" s="45">
        <f ca="1">+VLOOKUP(A17,MENSUALES!$A$2:$R$54,16,0)+VLOOKUP(A17,BIMESTRALES!$A$5:$R$54,16,0)</f>
        <v>0</v>
      </c>
      <c r="Q17">
        <v>8</v>
      </c>
      <c r="R17">
        <v>14</v>
      </c>
      <c r="S17" t="s">
        <v>106</v>
      </c>
      <c r="T17">
        <v>30</v>
      </c>
    </row>
    <row r="18" spans="1:20" x14ac:dyDescent="0.25">
      <c r="A18">
        <v>12</v>
      </c>
      <c r="D18" s="30">
        <f t="shared" ca="1" si="0"/>
        <v>0</v>
      </c>
      <c r="E18" s="30"/>
      <c r="F18" s="30">
        <f t="shared" si="1"/>
        <v>0</v>
      </c>
      <c r="G18" s="30">
        <f ca="1">((((VLOOKUP($D18,$Q$9:$R$44,2)*EMPLEADOS!$H$2)+EMPLEADOS!$B$3)/365)+1)*F18</f>
        <v>0</v>
      </c>
      <c r="H18" s="30"/>
      <c r="I18" s="30"/>
      <c r="J18" s="45">
        <f ca="1">+VLOOKUP(A18,MENSUALES!$A$2:$R$54,17,0)+VLOOKUP(A18,BIMESTRALES!$A$5:$R$54,17,0)</f>
        <v>0</v>
      </c>
      <c r="K18" s="45">
        <f ca="1">+VLOOKUP(A18,MENSUALES!$A$2:$R$54,16,0)+VLOOKUP(A18,BIMESTRALES!$A$5:$R$54,16,0)</f>
        <v>0</v>
      </c>
      <c r="Q18">
        <v>9</v>
      </c>
      <c r="R18">
        <v>14</v>
      </c>
      <c r="S18" t="s">
        <v>107</v>
      </c>
      <c r="T18">
        <v>31</v>
      </c>
    </row>
    <row r="19" spans="1:20" x14ac:dyDescent="0.25">
      <c r="A19">
        <v>13</v>
      </c>
      <c r="D19" s="30">
        <f t="shared" ca="1" si="0"/>
        <v>0</v>
      </c>
      <c r="E19" s="30"/>
      <c r="F19" s="30">
        <f t="shared" si="1"/>
        <v>0</v>
      </c>
      <c r="G19" s="30">
        <f ca="1">((((VLOOKUP($D19,$Q$9:$R$44,2)*EMPLEADOS!$H$2)+EMPLEADOS!$B$3)/365)+1)*F19</f>
        <v>0</v>
      </c>
      <c r="H19" s="30"/>
      <c r="I19" s="30"/>
      <c r="J19" s="45">
        <f ca="1">+VLOOKUP(A19,MENSUALES!$A$2:$R$54,17,0)+VLOOKUP(A19,BIMESTRALES!$A$5:$R$54,17,0)</f>
        <v>0</v>
      </c>
      <c r="K19" s="45">
        <f ca="1">+VLOOKUP(A19,MENSUALES!$A$2:$R$54,16,0)+VLOOKUP(A19,BIMESTRALES!$A$5:$R$54,16,0)</f>
        <v>0</v>
      </c>
      <c r="Q19">
        <v>10</v>
      </c>
      <c r="R19">
        <f>+R18+2</f>
        <v>16</v>
      </c>
      <c r="S19" t="s">
        <v>108</v>
      </c>
      <c r="T19">
        <v>30</v>
      </c>
    </row>
    <row r="20" spans="1:20" x14ac:dyDescent="0.25">
      <c r="A20">
        <v>14</v>
      </c>
      <c r="D20" s="30">
        <f t="shared" ca="1" si="0"/>
        <v>0</v>
      </c>
      <c r="E20" s="30"/>
      <c r="F20" s="30">
        <f t="shared" si="1"/>
        <v>0</v>
      </c>
      <c r="G20" s="30">
        <f ca="1">((((VLOOKUP($D20,$Q$9:$R$44,2)*EMPLEADOS!$H$2)+EMPLEADOS!$B$3)/365)+1)*F20</f>
        <v>0</v>
      </c>
      <c r="H20" s="30"/>
      <c r="I20" s="30"/>
      <c r="J20" s="45">
        <f ca="1">+VLOOKUP(A20,MENSUALES!$A$2:$R$54,17,0)+VLOOKUP(A20,BIMESTRALES!$A$5:$R$54,17,0)</f>
        <v>0</v>
      </c>
      <c r="K20" s="45">
        <f ca="1">+VLOOKUP(A20,MENSUALES!$A$2:$R$54,16,0)+VLOOKUP(A20,BIMESTRALES!$A$5:$R$54,16,0)</f>
        <v>0</v>
      </c>
      <c r="Q20">
        <v>11</v>
      </c>
      <c r="R20">
        <v>16</v>
      </c>
      <c r="S20" t="s">
        <v>109</v>
      </c>
      <c r="T20">
        <v>31</v>
      </c>
    </row>
    <row r="21" spans="1:20" x14ac:dyDescent="0.25">
      <c r="A21">
        <v>15</v>
      </c>
      <c r="D21" s="30">
        <f t="shared" ca="1" si="0"/>
        <v>0</v>
      </c>
      <c r="E21" s="30"/>
      <c r="F21" s="30">
        <f t="shared" si="1"/>
        <v>0</v>
      </c>
      <c r="G21" s="30">
        <f ca="1">((((VLOOKUP($D21,$Q$9:$R$44,2)*EMPLEADOS!$H$2)+EMPLEADOS!$B$3)/365)+1)*F21</f>
        <v>0</v>
      </c>
      <c r="H21" s="30"/>
      <c r="I21" s="30"/>
      <c r="J21" s="45">
        <f ca="1">+VLOOKUP(A21,MENSUALES!$A$2:$R$54,17,0)+VLOOKUP(A21,BIMESTRALES!$A$5:$R$54,17,0)</f>
        <v>0</v>
      </c>
      <c r="K21" s="45">
        <f ca="1">+VLOOKUP(A21,MENSUALES!$A$2:$R$54,16,0)+VLOOKUP(A21,BIMESTRALES!$A$5:$R$54,16,0)</f>
        <v>0</v>
      </c>
      <c r="Q21">
        <v>12</v>
      </c>
      <c r="R21">
        <v>16</v>
      </c>
    </row>
    <row r="22" spans="1:20" x14ac:dyDescent="0.25">
      <c r="A22">
        <v>16</v>
      </c>
      <c r="D22" s="30">
        <f t="shared" ca="1" si="0"/>
        <v>0</v>
      </c>
      <c r="E22" s="30"/>
      <c r="F22" s="30">
        <f t="shared" si="1"/>
        <v>0</v>
      </c>
      <c r="G22" s="30">
        <f ca="1">((((VLOOKUP($D22,$Q$9:$R$44,2)*EMPLEADOS!$H$2)+EMPLEADOS!$B$3)/365)+1)*F22</f>
        <v>0</v>
      </c>
      <c r="H22" s="30"/>
      <c r="I22" s="30"/>
      <c r="J22" s="45">
        <f ca="1">+VLOOKUP(A22,MENSUALES!$A$2:$R$54,17,0)+VLOOKUP(A22,BIMESTRALES!$A$5:$R$54,17,0)</f>
        <v>0</v>
      </c>
      <c r="K22" s="45">
        <f ca="1">+VLOOKUP(A22,MENSUALES!$A$2:$R$54,16,0)+VLOOKUP(A22,BIMESTRALES!$A$5:$R$54,16,0)</f>
        <v>0</v>
      </c>
      <c r="Q22">
        <v>13</v>
      </c>
      <c r="R22">
        <v>16</v>
      </c>
    </row>
    <row r="23" spans="1:20" x14ac:dyDescent="0.25">
      <c r="A23">
        <v>17</v>
      </c>
      <c r="D23" s="30">
        <f t="shared" ca="1" si="0"/>
        <v>0</v>
      </c>
      <c r="E23" s="30"/>
      <c r="F23" s="30">
        <f t="shared" si="1"/>
        <v>0</v>
      </c>
      <c r="G23" s="30">
        <f ca="1">((((VLOOKUP($D23,$Q$9:$R$44,2)*EMPLEADOS!$H$2)+EMPLEADOS!$B$3)/365)+1)*F23</f>
        <v>0</v>
      </c>
      <c r="H23" s="30"/>
      <c r="I23" s="30"/>
      <c r="J23" s="45">
        <f ca="1">+VLOOKUP(A23,MENSUALES!$A$2:$R$54,17,0)+VLOOKUP(A23,BIMESTRALES!$A$5:$R$54,17,0)</f>
        <v>0</v>
      </c>
      <c r="K23" s="45">
        <f ca="1">+VLOOKUP(A23,MENSUALES!$A$2:$R$54,16,0)+VLOOKUP(A23,BIMESTRALES!$A$5:$R$54,16,0)</f>
        <v>0</v>
      </c>
      <c r="Q23">
        <v>14</v>
      </c>
      <c r="R23">
        <v>16</v>
      </c>
    </row>
    <row r="24" spans="1:20" x14ac:dyDescent="0.25">
      <c r="A24">
        <v>18</v>
      </c>
      <c r="D24" s="30">
        <f t="shared" ca="1" si="0"/>
        <v>0</v>
      </c>
      <c r="E24" s="30"/>
      <c r="F24" s="30">
        <f t="shared" si="1"/>
        <v>0</v>
      </c>
      <c r="G24" s="30">
        <f ca="1">((((VLOOKUP($D24,$Q$9:$R$44,2)*EMPLEADOS!$H$2)+EMPLEADOS!$B$3)/365)+1)*F24</f>
        <v>0</v>
      </c>
      <c r="H24" s="30"/>
      <c r="I24" s="30"/>
      <c r="J24" s="45">
        <f ca="1">+VLOOKUP(A24,MENSUALES!$A$2:$R$54,17,0)+VLOOKUP(A24,BIMESTRALES!$A$5:$R$54,17,0)</f>
        <v>0</v>
      </c>
      <c r="K24" s="45">
        <f ca="1">+VLOOKUP(A24,MENSUALES!$A$2:$R$54,16,0)+VLOOKUP(A24,BIMESTRALES!$A$5:$R$54,16,0)</f>
        <v>0</v>
      </c>
      <c r="Q24">
        <v>15</v>
      </c>
      <c r="R24">
        <f>+R23+2</f>
        <v>18</v>
      </c>
    </row>
    <row r="25" spans="1:20" x14ac:dyDescent="0.25">
      <c r="A25">
        <v>19</v>
      </c>
      <c r="D25" s="30">
        <f t="shared" ca="1" si="0"/>
        <v>0</v>
      </c>
      <c r="E25" s="30"/>
      <c r="F25" s="30">
        <f t="shared" si="1"/>
        <v>0</v>
      </c>
      <c r="G25" s="30">
        <f ca="1">((((VLOOKUP($D25,$Q$9:$R$44,2)*EMPLEADOS!$H$2)+EMPLEADOS!$B$3)/365)+1)*F25</f>
        <v>0</v>
      </c>
      <c r="H25" s="30"/>
      <c r="I25" s="30"/>
      <c r="J25" s="45">
        <f ca="1">+VLOOKUP(A25,MENSUALES!$A$2:$R$54,17,0)+VLOOKUP(A25,BIMESTRALES!$A$5:$R$54,17,0)</f>
        <v>0</v>
      </c>
      <c r="K25" s="45">
        <f ca="1">+VLOOKUP(A25,MENSUALES!$A$2:$R$54,16,0)+VLOOKUP(A25,BIMESTRALES!$A$5:$R$54,16,0)</f>
        <v>0</v>
      </c>
      <c r="Q25">
        <v>16</v>
      </c>
      <c r="R25">
        <v>18</v>
      </c>
    </row>
    <row r="26" spans="1:20" x14ac:dyDescent="0.25">
      <c r="A26">
        <v>20</v>
      </c>
      <c r="D26" s="30">
        <f t="shared" ca="1" si="0"/>
        <v>0</v>
      </c>
      <c r="E26" s="30"/>
      <c r="F26" s="30">
        <f t="shared" si="1"/>
        <v>0</v>
      </c>
      <c r="G26" s="30">
        <f ca="1">((((VLOOKUP($D26,$Q$9:$R$44,2)*EMPLEADOS!$H$2)+EMPLEADOS!$B$3)/365)+1)*F26</f>
        <v>0</v>
      </c>
      <c r="H26" s="30"/>
      <c r="I26" s="30"/>
      <c r="J26" s="45">
        <f ca="1">+VLOOKUP(A26,MENSUALES!$A$2:$R$54,17,0)+VLOOKUP(A26,BIMESTRALES!$A$5:$R$54,17,0)</f>
        <v>0</v>
      </c>
      <c r="K26" s="45">
        <f ca="1">+VLOOKUP(A26,MENSUALES!$A$2:$R$54,16,0)+VLOOKUP(A26,BIMESTRALES!$A$5:$R$54,16,0)</f>
        <v>0</v>
      </c>
      <c r="Q26">
        <v>17</v>
      </c>
      <c r="R26">
        <v>18</v>
      </c>
    </row>
    <row r="27" spans="1:20" x14ac:dyDescent="0.25">
      <c r="A27">
        <v>21</v>
      </c>
      <c r="D27" s="30">
        <f t="shared" ca="1" si="0"/>
        <v>0</v>
      </c>
      <c r="E27" s="30"/>
      <c r="F27" s="30">
        <f t="shared" si="1"/>
        <v>0</v>
      </c>
      <c r="G27" s="30">
        <f ca="1">((((VLOOKUP($D27,$Q$9:$R$44,2)*EMPLEADOS!$H$2)+EMPLEADOS!$B$3)/365)+1)*F27</f>
        <v>0</v>
      </c>
      <c r="H27" s="30"/>
      <c r="I27" s="30"/>
      <c r="J27" s="45">
        <f ca="1">+VLOOKUP(A27,MENSUALES!$A$2:$R$54,17,0)+VLOOKUP(A27,BIMESTRALES!$A$5:$R$54,17,0)</f>
        <v>0</v>
      </c>
      <c r="K27" s="45">
        <f ca="1">+VLOOKUP(A27,MENSUALES!$A$2:$R$54,16,0)+VLOOKUP(A27,BIMESTRALES!$A$5:$R$54,16,0)</f>
        <v>0</v>
      </c>
      <c r="Q27">
        <v>18</v>
      </c>
      <c r="R27">
        <v>18</v>
      </c>
    </row>
    <row r="28" spans="1:20" x14ac:dyDescent="0.25">
      <c r="A28">
        <v>22</v>
      </c>
      <c r="D28" s="30">
        <f t="shared" ca="1" si="0"/>
        <v>0</v>
      </c>
      <c r="E28" s="30"/>
      <c r="F28" s="30">
        <f t="shared" si="1"/>
        <v>0</v>
      </c>
      <c r="G28" s="30">
        <f ca="1">((((VLOOKUP($D28,$Q$9:$R$44,2)*EMPLEADOS!$H$2)+EMPLEADOS!$B$3)/365)+1)*F28</f>
        <v>0</v>
      </c>
      <c r="H28" s="30"/>
      <c r="I28" s="30"/>
      <c r="J28" s="45">
        <f ca="1">+VLOOKUP(A28,MENSUALES!$A$2:$R$54,17,0)+VLOOKUP(A28,BIMESTRALES!$A$5:$R$54,17,0)</f>
        <v>0</v>
      </c>
      <c r="K28" s="45">
        <f ca="1">+VLOOKUP(A28,MENSUALES!$A$2:$R$54,16,0)+VLOOKUP(A28,BIMESTRALES!$A$5:$R$54,16,0)</f>
        <v>0</v>
      </c>
      <c r="Q28">
        <v>19</v>
      </c>
      <c r="R28">
        <v>18</v>
      </c>
    </row>
    <row r="29" spans="1:20" x14ac:dyDescent="0.25">
      <c r="A29">
        <v>23</v>
      </c>
      <c r="D29" s="30">
        <f t="shared" ca="1" si="0"/>
        <v>0</v>
      </c>
      <c r="E29" s="30"/>
      <c r="F29" s="30">
        <f t="shared" si="1"/>
        <v>0</v>
      </c>
      <c r="G29" s="30">
        <f ca="1">((((VLOOKUP($D29,$Q$9:$R$44,2)*EMPLEADOS!$H$2)+EMPLEADOS!$B$3)/365)+1)*F29</f>
        <v>0</v>
      </c>
      <c r="H29" s="30"/>
      <c r="I29" s="30"/>
      <c r="J29" s="45">
        <f ca="1">+VLOOKUP(A29,MENSUALES!$A$2:$R$54,17,0)+VLOOKUP(A29,BIMESTRALES!$A$5:$R$54,17,0)</f>
        <v>0</v>
      </c>
      <c r="K29" s="45">
        <f ca="1">+VLOOKUP(A29,MENSUALES!$A$2:$R$54,16,0)+VLOOKUP(A29,BIMESTRALES!$A$5:$R$54,16,0)</f>
        <v>0</v>
      </c>
      <c r="Q29">
        <v>20</v>
      </c>
      <c r="R29">
        <f>+R28+2</f>
        <v>20</v>
      </c>
    </row>
    <row r="30" spans="1:20" x14ac:dyDescent="0.25">
      <c r="A30">
        <v>24</v>
      </c>
      <c r="D30" s="30">
        <f t="shared" ca="1" si="0"/>
        <v>0</v>
      </c>
      <c r="E30" s="30"/>
      <c r="F30" s="30">
        <f t="shared" si="1"/>
        <v>0</v>
      </c>
      <c r="G30" s="30">
        <f ca="1">((((VLOOKUP($D30,$Q$9:$R$44,2)*EMPLEADOS!$H$2)+EMPLEADOS!$B$3)/365)+1)*F30</f>
        <v>0</v>
      </c>
      <c r="H30" s="30"/>
      <c r="I30" s="30"/>
      <c r="J30" s="45">
        <f ca="1">+VLOOKUP(A30,MENSUALES!$A$2:$R$54,17,0)+VLOOKUP(A30,BIMESTRALES!$A$5:$R$54,17,0)</f>
        <v>0</v>
      </c>
      <c r="K30" s="45">
        <f ca="1">+VLOOKUP(A30,MENSUALES!$A$2:$R$54,16,0)+VLOOKUP(A30,BIMESTRALES!$A$5:$R$54,16,0)</f>
        <v>0</v>
      </c>
      <c r="Q30">
        <v>21</v>
      </c>
      <c r="R30">
        <v>20</v>
      </c>
    </row>
    <row r="31" spans="1:20" x14ac:dyDescent="0.25">
      <c r="A31">
        <v>25</v>
      </c>
      <c r="D31" s="30">
        <f t="shared" ca="1" si="0"/>
        <v>0</v>
      </c>
      <c r="E31" s="30"/>
      <c r="F31" s="30">
        <f t="shared" si="1"/>
        <v>0</v>
      </c>
      <c r="G31" s="30">
        <f ca="1">((((VLOOKUP($D31,$Q$9:$R$44,2)*EMPLEADOS!$H$2)+EMPLEADOS!$B$3)/365)+1)*F31</f>
        <v>0</v>
      </c>
      <c r="H31" s="30"/>
      <c r="I31" s="30"/>
      <c r="J31" s="45">
        <f ca="1">+VLOOKUP(A31,MENSUALES!$A$2:$R$54,17,0)+VLOOKUP(A31,BIMESTRALES!$A$5:$R$54,17,0)</f>
        <v>0</v>
      </c>
      <c r="K31" s="45">
        <f ca="1">+VLOOKUP(A31,MENSUALES!$A$2:$R$54,16,0)+VLOOKUP(A31,BIMESTRALES!$A$5:$R$54,16,0)</f>
        <v>0</v>
      </c>
      <c r="Q31">
        <v>22</v>
      </c>
      <c r="R31">
        <v>20</v>
      </c>
    </row>
    <row r="32" spans="1:20" x14ac:dyDescent="0.25">
      <c r="A32">
        <v>26</v>
      </c>
      <c r="D32" s="30">
        <f t="shared" ca="1" si="0"/>
        <v>0</v>
      </c>
      <c r="E32" s="30"/>
      <c r="F32" s="30">
        <f t="shared" si="1"/>
        <v>0</v>
      </c>
      <c r="G32" s="30">
        <f ca="1">((((VLOOKUP($D32,$Q$9:$R$44,2)*EMPLEADOS!$H$2)+EMPLEADOS!$B$3)/365)+1)*F32</f>
        <v>0</v>
      </c>
      <c r="H32" s="30"/>
      <c r="I32" s="30"/>
      <c r="J32" s="45">
        <f ca="1">+VLOOKUP(A32,MENSUALES!$A$2:$R$54,17,0)+VLOOKUP(A32,BIMESTRALES!$A$5:$R$54,17,0)</f>
        <v>0</v>
      </c>
      <c r="K32" s="45">
        <f ca="1">+VLOOKUP(A32,MENSUALES!$A$2:$R$54,16,0)+VLOOKUP(A32,BIMESTRALES!$A$5:$R$54,16,0)</f>
        <v>0</v>
      </c>
      <c r="Q32">
        <v>23</v>
      </c>
      <c r="R32">
        <v>20</v>
      </c>
    </row>
    <row r="33" spans="1:18" x14ac:dyDescent="0.25">
      <c r="A33">
        <v>27</v>
      </c>
      <c r="D33" s="30">
        <f t="shared" ca="1" si="0"/>
        <v>0</v>
      </c>
      <c r="E33" s="30"/>
      <c r="F33" s="30">
        <f t="shared" si="1"/>
        <v>0</v>
      </c>
      <c r="G33" s="30">
        <f ca="1">((((VLOOKUP($D33,$Q$9:$R$44,2)*EMPLEADOS!$H$2)+EMPLEADOS!$B$3)/365)+1)*F33</f>
        <v>0</v>
      </c>
      <c r="H33" s="30"/>
      <c r="I33" s="30"/>
      <c r="J33" s="45">
        <f ca="1">+VLOOKUP(A33,MENSUALES!$A$2:$R$54,17,0)+VLOOKUP(A33,BIMESTRALES!$A$5:$R$54,17,0)</f>
        <v>0</v>
      </c>
      <c r="K33" s="45">
        <f ca="1">+VLOOKUP(A33,MENSUALES!$A$2:$R$54,16,0)+VLOOKUP(A33,BIMESTRALES!$A$5:$R$54,16,0)</f>
        <v>0</v>
      </c>
      <c r="Q33">
        <v>24</v>
      </c>
      <c r="R33">
        <v>20</v>
      </c>
    </row>
    <row r="34" spans="1:18" x14ac:dyDescent="0.25">
      <c r="A34">
        <v>28</v>
      </c>
      <c r="D34" s="30">
        <f t="shared" ca="1" si="0"/>
        <v>0</v>
      </c>
      <c r="E34" s="30"/>
      <c r="F34" s="30">
        <f t="shared" si="1"/>
        <v>0</v>
      </c>
      <c r="G34" s="30">
        <f ca="1">((((VLOOKUP($D34,$Q$9:$R$44,2)*EMPLEADOS!$H$2)+EMPLEADOS!$B$3)/365)+1)*F34</f>
        <v>0</v>
      </c>
      <c r="H34" s="30"/>
      <c r="I34" s="30"/>
      <c r="J34" s="45">
        <f ca="1">+VLOOKUP(A34,MENSUALES!$A$2:$R$54,17,0)+VLOOKUP(A34,BIMESTRALES!$A$5:$R$54,17,0)</f>
        <v>0</v>
      </c>
      <c r="K34" s="45">
        <f ca="1">+VLOOKUP(A34,MENSUALES!$A$2:$R$54,16,0)+VLOOKUP(A34,BIMESTRALES!$A$5:$R$54,16,0)</f>
        <v>0</v>
      </c>
      <c r="Q34">
        <v>25</v>
      </c>
      <c r="R34">
        <f>+R33+2</f>
        <v>22</v>
      </c>
    </row>
    <row r="35" spans="1:18" x14ac:dyDescent="0.25">
      <c r="A35">
        <v>29</v>
      </c>
      <c r="D35" s="30">
        <f t="shared" ca="1" si="0"/>
        <v>0</v>
      </c>
      <c r="E35" s="30"/>
      <c r="F35" s="30">
        <f t="shared" si="1"/>
        <v>0</v>
      </c>
      <c r="G35" s="30">
        <f ca="1">((((VLOOKUP($D35,$Q$9:$R$44,2)*EMPLEADOS!$H$2)+EMPLEADOS!$B$3)/365)+1)*F35</f>
        <v>0</v>
      </c>
      <c r="H35" s="30"/>
      <c r="I35" s="30"/>
      <c r="J35" s="45">
        <f ca="1">+VLOOKUP(A35,MENSUALES!$A$2:$R$54,17,0)+VLOOKUP(A35,BIMESTRALES!$A$5:$R$54,17,0)</f>
        <v>0</v>
      </c>
      <c r="K35" s="45">
        <f ca="1">+VLOOKUP(A35,MENSUALES!$A$2:$R$54,16,0)+VLOOKUP(A35,BIMESTRALES!$A$5:$R$54,16,0)</f>
        <v>0</v>
      </c>
      <c r="Q35">
        <v>26</v>
      </c>
      <c r="R35">
        <v>22</v>
      </c>
    </row>
    <row r="36" spans="1:18" x14ac:dyDescent="0.25">
      <c r="A36">
        <v>30</v>
      </c>
      <c r="D36" s="30">
        <f t="shared" ca="1" si="0"/>
        <v>0</v>
      </c>
      <c r="E36" s="30"/>
      <c r="F36" s="30">
        <f t="shared" si="1"/>
        <v>0</v>
      </c>
      <c r="G36" s="30">
        <f ca="1">((((VLOOKUP($D36,$Q$9:$R$44,2)*EMPLEADOS!$H$2)+EMPLEADOS!$B$3)/365)+1)*F36</f>
        <v>0</v>
      </c>
      <c r="H36" s="30"/>
      <c r="I36" s="30"/>
      <c r="J36" s="45">
        <f ca="1">+VLOOKUP(A36,MENSUALES!$A$2:$R$54,17,0)+VLOOKUP(A36,BIMESTRALES!$A$5:$R$54,17,0)</f>
        <v>0</v>
      </c>
      <c r="K36" s="45">
        <f ca="1">+VLOOKUP(A36,MENSUALES!$A$2:$R$54,16,0)+VLOOKUP(A36,BIMESTRALES!$A$5:$R$54,16,0)</f>
        <v>0</v>
      </c>
      <c r="Q36">
        <v>27</v>
      </c>
      <c r="R36">
        <v>22</v>
      </c>
    </row>
    <row r="37" spans="1:18" x14ac:dyDescent="0.25">
      <c r="A37">
        <v>31</v>
      </c>
      <c r="D37" s="30">
        <f t="shared" ca="1" si="0"/>
        <v>0</v>
      </c>
      <c r="E37" s="30"/>
      <c r="F37" s="30">
        <f t="shared" si="1"/>
        <v>0</v>
      </c>
      <c r="G37" s="30">
        <f ca="1">((((VLOOKUP($D37,$Q$9:$R$44,2)*EMPLEADOS!$H$2)+EMPLEADOS!$B$3)/365)+1)*F37</f>
        <v>0</v>
      </c>
      <c r="H37" s="30"/>
      <c r="I37" s="30"/>
      <c r="J37" s="45">
        <f ca="1">+VLOOKUP(A37,MENSUALES!$A$2:$R$54,17,0)+VLOOKUP(A37,BIMESTRALES!$A$5:$R$54,17,0)</f>
        <v>0</v>
      </c>
      <c r="K37" s="45">
        <f ca="1">+VLOOKUP(A37,MENSUALES!$A$2:$R$54,16,0)+VLOOKUP(A37,BIMESTRALES!$A$5:$R$54,16,0)</f>
        <v>0</v>
      </c>
      <c r="Q37">
        <v>28</v>
      </c>
      <c r="R37">
        <v>22</v>
      </c>
    </row>
    <row r="38" spans="1:18" x14ac:dyDescent="0.25">
      <c r="A38">
        <v>32</v>
      </c>
      <c r="D38" s="30">
        <f t="shared" ca="1" si="0"/>
        <v>0</v>
      </c>
      <c r="E38" s="30"/>
      <c r="F38" s="30">
        <f t="shared" si="1"/>
        <v>0</v>
      </c>
      <c r="G38" s="30">
        <f ca="1">((((VLOOKUP($D38,$Q$9:$R$44,2)*EMPLEADOS!$H$2)+EMPLEADOS!$B$3)/365)+1)*F38</f>
        <v>0</v>
      </c>
      <c r="H38" s="30"/>
      <c r="I38" s="30"/>
      <c r="J38" s="45">
        <f ca="1">+VLOOKUP(A38,MENSUALES!$A$2:$R$54,17,0)+VLOOKUP(A38,BIMESTRALES!$A$5:$R$54,17,0)</f>
        <v>0</v>
      </c>
      <c r="K38" s="45">
        <f ca="1">+VLOOKUP(A38,MENSUALES!$A$2:$R$54,16,0)+VLOOKUP(A38,BIMESTRALES!$A$5:$R$54,16,0)</f>
        <v>0</v>
      </c>
      <c r="Q38">
        <v>29</v>
      </c>
      <c r="R38">
        <v>22</v>
      </c>
    </row>
    <row r="39" spans="1:18" x14ac:dyDescent="0.25">
      <c r="A39">
        <v>33</v>
      </c>
      <c r="D39" s="30">
        <f t="shared" ref="D39:D56" ca="1" si="2">IF(C39="",0,(TODAY()-C39)/365)</f>
        <v>0</v>
      </c>
      <c r="E39" s="30"/>
      <c r="F39" s="30">
        <f t="shared" si="1"/>
        <v>0</v>
      </c>
      <c r="G39" s="30">
        <f ca="1">((((VLOOKUP($D39,$Q$9:$R$44,2)*EMPLEADOS!$H$2)+EMPLEADOS!$B$3)/365)+1)*F39</f>
        <v>0</v>
      </c>
      <c r="H39" s="30"/>
      <c r="I39" s="30"/>
      <c r="J39" s="45">
        <f ca="1">+VLOOKUP(A39,MENSUALES!$A$2:$R$54,17,0)+VLOOKUP(A39,BIMESTRALES!$A$5:$R$54,17,0)</f>
        <v>0</v>
      </c>
      <c r="K39" s="45">
        <f ca="1">+VLOOKUP(A39,MENSUALES!$A$2:$R$54,16,0)+VLOOKUP(A39,BIMESTRALES!$A$5:$R$54,16,0)</f>
        <v>0</v>
      </c>
      <c r="Q39">
        <v>30</v>
      </c>
      <c r="R39">
        <f>+R38+2</f>
        <v>24</v>
      </c>
    </row>
    <row r="40" spans="1:18" x14ac:dyDescent="0.25">
      <c r="A40">
        <v>34</v>
      </c>
      <c r="D40" s="30">
        <f t="shared" ca="1" si="2"/>
        <v>0</v>
      </c>
      <c r="E40" s="30"/>
      <c r="F40" s="30">
        <f t="shared" si="1"/>
        <v>0</v>
      </c>
      <c r="G40" s="30">
        <f ca="1">((((VLOOKUP($D40,$Q$9:$R$44,2)*EMPLEADOS!$H$2)+EMPLEADOS!$B$3)/365)+1)*F40</f>
        <v>0</v>
      </c>
      <c r="H40" s="30"/>
      <c r="I40" s="30"/>
      <c r="J40" s="45">
        <f ca="1">+VLOOKUP(A40,MENSUALES!$A$2:$R$54,17,0)+VLOOKUP(A40,BIMESTRALES!$A$5:$R$54,17,0)</f>
        <v>0</v>
      </c>
      <c r="K40" s="45">
        <f ca="1">+VLOOKUP(A40,MENSUALES!$A$2:$R$54,16,0)+VLOOKUP(A40,BIMESTRALES!$A$5:$R$54,16,0)</f>
        <v>0</v>
      </c>
      <c r="Q40">
        <v>31</v>
      </c>
      <c r="R40">
        <v>24</v>
      </c>
    </row>
    <row r="41" spans="1:18" x14ac:dyDescent="0.25">
      <c r="A41">
        <v>35</v>
      </c>
      <c r="D41" s="30">
        <f t="shared" ca="1" si="2"/>
        <v>0</v>
      </c>
      <c r="E41" s="30"/>
      <c r="F41" s="30">
        <f t="shared" si="1"/>
        <v>0</v>
      </c>
      <c r="G41" s="30">
        <f ca="1">((((VLOOKUP($D41,$Q$9:$R$44,2)*EMPLEADOS!$H$2)+EMPLEADOS!$B$3)/365)+1)*F41</f>
        <v>0</v>
      </c>
      <c r="H41" s="30"/>
      <c r="I41" s="30"/>
      <c r="J41" s="45">
        <f ca="1">+VLOOKUP(A41,MENSUALES!$A$2:$R$54,17,0)+VLOOKUP(A41,BIMESTRALES!$A$5:$R$54,17,0)</f>
        <v>0</v>
      </c>
      <c r="K41" s="45">
        <f ca="1">+VLOOKUP(A41,MENSUALES!$A$2:$R$54,16,0)+VLOOKUP(A41,BIMESTRALES!$A$5:$R$54,16,0)</f>
        <v>0</v>
      </c>
      <c r="Q41">
        <v>32</v>
      </c>
      <c r="R41">
        <v>24</v>
      </c>
    </row>
    <row r="42" spans="1:18" x14ac:dyDescent="0.25">
      <c r="A42">
        <v>36</v>
      </c>
      <c r="D42" s="30">
        <f t="shared" ca="1" si="2"/>
        <v>0</v>
      </c>
      <c r="E42" s="30"/>
      <c r="F42" s="30">
        <f t="shared" si="1"/>
        <v>0</v>
      </c>
      <c r="G42" s="30">
        <f ca="1">((((VLOOKUP($D42,$Q$9:$R$44,2)*EMPLEADOS!$H$2)+EMPLEADOS!$B$3)/365)+1)*F42</f>
        <v>0</v>
      </c>
      <c r="H42" s="30"/>
      <c r="I42" s="30"/>
      <c r="J42" s="45">
        <f ca="1">+VLOOKUP(A42,MENSUALES!$A$2:$R$54,17,0)+VLOOKUP(A42,BIMESTRALES!$A$5:$R$54,17,0)</f>
        <v>0</v>
      </c>
      <c r="K42" s="45">
        <f ca="1">+VLOOKUP(A42,MENSUALES!$A$2:$R$54,16,0)+VLOOKUP(A42,BIMESTRALES!$A$5:$R$54,16,0)</f>
        <v>0</v>
      </c>
      <c r="Q42">
        <v>33</v>
      </c>
      <c r="R42">
        <v>24</v>
      </c>
    </row>
    <row r="43" spans="1:18" x14ac:dyDescent="0.25">
      <c r="A43">
        <v>37</v>
      </c>
      <c r="D43" s="30">
        <f t="shared" ca="1" si="2"/>
        <v>0</v>
      </c>
      <c r="E43" s="30"/>
      <c r="F43" s="30">
        <f t="shared" si="1"/>
        <v>0</v>
      </c>
      <c r="G43" s="30">
        <f ca="1">((((VLOOKUP($D43,$Q$9:$R$44,2)*EMPLEADOS!$H$2)+EMPLEADOS!$B$3)/365)+1)*F43</f>
        <v>0</v>
      </c>
      <c r="H43" s="30"/>
      <c r="I43" s="30"/>
      <c r="J43" s="45">
        <f ca="1">+VLOOKUP(A43,MENSUALES!$A$2:$R$54,17,0)+VLOOKUP(A43,BIMESTRALES!$A$5:$R$54,17,0)</f>
        <v>0</v>
      </c>
      <c r="K43" s="45">
        <f ca="1">+VLOOKUP(A43,MENSUALES!$A$2:$R$54,16,0)+VLOOKUP(A43,BIMESTRALES!$A$5:$R$54,16,0)</f>
        <v>0</v>
      </c>
      <c r="Q43">
        <v>34</v>
      </c>
      <c r="R43">
        <v>24</v>
      </c>
    </row>
    <row r="44" spans="1:18" x14ac:dyDescent="0.25">
      <c r="A44">
        <v>38</v>
      </c>
      <c r="D44" s="30">
        <f t="shared" ca="1" si="2"/>
        <v>0</v>
      </c>
      <c r="E44" s="30"/>
      <c r="F44" s="30">
        <f t="shared" si="1"/>
        <v>0</v>
      </c>
      <c r="G44" s="30">
        <f ca="1">((((VLOOKUP($D44,$Q$9:$R$44,2)*EMPLEADOS!$H$2)+EMPLEADOS!$B$3)/365)+1)*F44</f>
        <v>0</v>
      </c>
      <c r="H44" s="30"/>
      <c r="I44" s="30"/>
      <c r="J44" s="45">
        <f ca="1">+VLOOKUP(A44,MENSUALES!$A$2:$R$54,17,0)+VLOOKUP(A44,BIMESTRALES!$A$5:$R$54,17,0)</f>
        <v>0</v>
      </c>
      <c r="K44" s="45">
        <f ca="1">+VLOOKUP(A44,MENSUALES!$A$2:$R$54,16,0)+VLOOKUP(A44,BIMESTRALES!$A$5:$R$54,16,0)</f>
        <v>0</v>
      </c>
      <c r="Q44">
        <v>35</v>
      </c>
      <c r="R44">
        <f>+R43+2</f>
        <v>26</v>
      </c>
    </row>
    <row r="45" spans="1:18" x14ac:dyDescent="0.25">
      <c r="A45">
        <v>39</v>
      </c>
      <c r="D45" s="30">
        <f t="shared" ca="1" si="2"/>
        <v>0</v>
      </c>
      <c r="E45" s="30"/>
      <c r="F45" s="30">
        <f t="shared" si="1"/>
        <v>0</v>
      </c>
      <c r="G45" s="30">
        <f ca="1">((((VLOOKUP($D45,$Q$9:$R$44,2)*EMPLEADOS!$H$2)+EMPLEADOS!$B$3)/365)+1)*F45</f>
        <v>0</v>
      </c>
      <c r="H45" s="30"/>
      <c r="I45" s="30"/>
      <c r="J45" s="45">
        <f ca="1">+VLOOKUP(A45,MENSUALES!$A$2:$R$54,17,0)+VLOOKUP(A45,BIMESTRALES!$A$5:$R$54,17,0)</f>
        <v>0</v>
      </c>
      <c r="K45" s="45">
        <f ca="1">+VLOOKUP(A45,MENSUALES!$A$2:$R$54,16,0)+VLOOKUP(A45,BIMESTRALES!$A$5:$R$54,16,0)</f>
        <v>0</v>
      </c>
    </row>
    <row r="46" spans="1:18" x14ac:dyDescent="0.25">
      <c r="A46">
        <v>40</v>
      </c>
      <c r="D46" s="30">
        <f t="shared" ca="1" si="2"/>
        <v>0</v>
      </c>
      <c r="E46" s="30"/>
      <c r="F46" s="30">
        <f t="shared" si="1"/>
        <v>0</v>
      </c>
      <c r="G46" s="30">
        <f ca="1">((((VLOOKUP($D46,$Q$9:$R$44,2)*EMPLEADOS!$H$2)+EMPLEADOS!$B$3)/365)+1)*F46</f>
        <v>0</v>
      </c>
      <c r="H46" s="30"/>
      <c r="I46" s="30"/>
      <c r="J46" s="45">
        <f ca="1">+VLOOKUP(A46,MENSUALES!$A$2:$R$54,17,0)+VLOOKUP(A46,BIMESTRALES!$A$5:$R$54,17,0)</f>
        <v>0</v>
      </c>
      <c r="K46" s="45">
        <f ca="1">+VLOOKUP(A46,MENSUALES!$A$2:$R$54,16,0)+VLOOKUP(A46,BIMESTRALES!$A$5:$R$54,16,0)</f>
        <v>0</v>
      </c>
    </row>
    <row r="47" spans="1:18" x14ac:dyDescent="0.25">
      <c r="A47">
        <v>41</v>
      </c>
      <c r="D47" s="30">
        <f t="shared" ca="1" si="2"/>
        <v>0</v>
      </c>
      <c r="E47" s="30"/>
      <c r="F47" s="30">
        <f t="shared" si="1"/>
        <v>0</v>
      </c>
      <c r="G47" s="30">
        <f ca="1">((((VLOOKUP($D47,$Q$9:$R$44,2)*EMPLEADOS!$H$2)+EMPLEADOS!$B$3)/365)+1)*F47</f>
        <v>0</v>
      </c>
      <c r="H47" s="30"/>
      <c r="I47" s="30"/>
      <c r="J47" s="45">
        <f ca="1">+VLOOKUP(A47,MENSUALES!$A$2:$R$54,17,0)+VLOOKUP(A47,BIMESTRALES!$A$5:$R$54,17,0)</f>
        <v>0</v>
      </c>
      <c r="K47" s="45">
        <f ca="1">+VLOOKUP(A47,MENSUALES!$A$2:$R$54,16,0)+VLOOKUP(A47,BIMESTRALES!$A$5:$R$54,16,0)</f>
        <v>0</v>
      </c>
    </row>
    <row r="48" spans="1:18" x14ac:dyDescent="0.25">
      <c r="A48">
        <v>42</v>
      </c>
      <c r="D48" s="30">
        <f t="shared" ca="1" si="2"/>
        <v>0</v>
      </c>
      <c r="E48" s="30"/>
      <c r="F48" s="30">
        <f t="shared" si="1"/>
        <v>0</v>
      </c>
      <c r="G48" s="30">
        <f ca="1">((((VLOOKUP($D48,$Q$9:$R$44,2)*EMPLEADOS!$H$2)+EMPLEADOS!$B$3)/365)+1)*F48</f>
        <v>0</v>
      </c>
      <c r="H48" s="30"/>
      <c r="I48" s="30"/>
      <c r="J48" s="45">
        <f ca="1">+VLOOKUP(A48,MENSUALES!$A$2:$R$54,17,0)+VLOOKUP(A48,BIMESTRALES!$A$5:$R$54,17,0)</f>
        <v>0</v>
      </c>
      <c r="K48" s="45">
        <f ca="1">+VLOOKUP(A48,MENSUALES!$A$2:$R$54,16,0)+VLOOKUP(A48,BIMESTRALES!$A$5:$R$54,16,0)</f>
        <v>0</v>
      </c>
    </row>
    <row r="49" spans="1:11" x14ac:dyDescent="0.25">
      <c r="A49">
        <v>43</v>
      </c>
      <c r="D49" s="30">
        <f t="shared" ca="1" si="2"/>
        <v>0</v>
      </c>
      <c r="E49" s="30"/>
      <c r="F49" s="30">
        <f t="shared" si="1"/>
        <v>0</v>
      </c>
      <c r="G49" s="30">
        <f ca="1">((((VLOOKUP($D49,$Q$9:$R$44,2)*EMPLEADOS!$H$2)+EMPLEADOS!$B$3)/365)+1)*F49</f>
        <v>0</v>
      </c>
      <c r="H49" s="30"/>
      <c r="I49" s="30"/>
      <c r="J49" s="45">
        <f ca="1">+VLOOKUP(A49,MENSUALES!$A$2:$R$54,17,0)+VLOOKUP(A49,BIMESTRALES!$A$5:$R$54,17,0)</f>
        <v>0</v>
      </c>
      <c r="K49" s="45">
        <f ca="1">+VLOOKUP(A49,MENSUALES!$A$2:$R$54,16,0)+VLOOKUP(A49,BIMESTRALES!$A$5:$R$54,16,0)</f>
        <v>0</v>
      </c>
    </row>
    <row r="50" spans="1:11" x14ac:dyDescent="0.25">
      <c r="A50">
        <v>44</v>
      </c>
      <c r="D50" s="30">
        <f t="shared" ca="1" si="2"/>
        <v>0</v>
      </c>
      <c r="E50" s="30"/>
      <c r="F50" s="30">
        <f t="shared" si="1"/>
        <v>0</v>
      </c>
      <c r="G50" s="30">
        <f ca="1">((((VLOOKUP($D50,$Q$9:$R$44,2)*EMPLEADOS!$H$2)+EMPLEADOS!$B$3)/365)+1)*F50</f>
        <v>0</v>
      </c>
      <c r="H50" s="30"/>
      <c r="I50" s="30"/>
      <c r="J50" s="45">
        <f ca="1">+VLOOKUP(A50,MENSUALES!$A$2:$R$54,17,0)+VLOOKUP(A50,BIMESTRALES!$A$5:$R$54,17,0)</f>
        <v>0</v>
      </c>
      <c r="K50" s="45">
        <f ca="1">+VLOOKUP(A50,MENSUALES!$A$2:$R$54,16,0)+VLOOKUP(A50,BIMESTRALES!$A$5:$R$54,16,0)</f>
        <v>0</v>
      </c>
    </row>
    <row r="51" spans="1:11" x14ac:dyDescent="0.25">
      <c r="A51">
        <v>45</v>
      </c>
      <c r="D51" s="30">
        <f t="shared" ca="1" si="2"/>
        <v>0</v>
      </c>
      <c r="E51" s="30"/>
      <c r="F51" s="30">
        <f t="shared" si="1"/>
        <v>0</v>
      </c>
      <c r="G51" s="30">
        <f ca="1">((((VLOOKUP($D51,$Q$9:$R$44,2)*EMPLEADOS!$H$2)+EMPLEADOS!$B$3)/365)+1)*F51</f>
        <v>0</v>
      </c>
      <c r="H51" s="30"/>
      <c r="I51" s="30"/>
      <c r="J51" s="45">
        <f ca="1">+VLOOKUP(A51,MENSUALES!$A$2:$R$54,17,0)+VLOOKUP(A51,BIMESTRALES!$A$5:$R$54,17,0)</f>
        <v>0</v>
      </c>
      <c r="K51" s="45">
        <f ca="1">+VLOOKUP(A51,MENSUALES!$A$2:$R$54,16,0)+VLOOKUP(A51,BIMESTRALES!$A$5:$R$54,16,0)</f>
        <v>0</v>
      </c>
    </row>
    <row r="52" spans="1:11" x14ac:dyDescent="0.25">
      <c r="A52">
        <v>46</v>
      </c>
      <c r="D52" s="30">
        <f t="shared" ca="1" si="2"/>
        <v>0</v>
      </c>
      <c r="E52" s="30"/>
      <c r="F52" s="30">
        <f t="shared" si="1"/>
        <v>0</v>
      </c>
      <c r="G52" s="30">
        <f ca="1">((((VLOOKUP($D52,$Q$9:$R$44,2)*EMPLEADOS!$H$2)+EMPLEADOS!$B$3)/365)+1)*F52</f>
        <v>0</v>
      </c>
      <c r="H52" s="30"/>
      <c r="I52" s="30"/>
      <c r="J52" s="45">
        <f ca="1">+VLOOKUP(A52,MENSUALES!$A$2:$R$54,17,0)+VLOOKUP(A52,BIMESTRALES!$A$5:$R$54,17,0)</f>
        <v>0</v>
      </c>
      <c r="K52" s="45">
        <f ca="1">+VLOOKUP(A52,MENSUALES!$A$2:$R$54,16,0)+VLOOKUP(A52,BIMESTRALES!$A$5:$R$54,16,0)</f>
        <v>0</v>
      </c>
    </row>
    <row r="53" spans="1:11" x14ac:dyDescent="0.25">
      <c r="A53">
        <v>47</v>
      </c>
      <c r="D53" s="30">
        <f t="shared" ca="1" si="2"/>
        <v>0</v>
      </c>
      <c r="E53" s="30"/>
      <c r="F53" s="30">
        <f t="shared" si="1"/>
        <v>0</v>
      </c>
      <c r="G53" s="30">
        <f ca="1">((((VLOOKUP($D53,$Q$9:$R$44,2)*EMPLEADOS!$H$2)+EMPLEADOS!$B$3)/365)+1)*F53</f>
        <v>0</v>
      </c>
      <c r="H53" s="30"/>
      <c r="I53" s="30"/>
      <c r="J53" s="45">
        <f ca="1">+VLOOKUP(A53,MENSUALES!$A$2:$R$54,17,0)+VLOOKUP(A53,BIMESTRALES!$A$5:$R$54,17,0)</f>
        <v>0</v>
      </c>
      <c r="K53" s="45">
        <f ca="1">+VLOOKUP(A53,MENSUALES!$A$2:$R$54,16,0)+VLOOKUP(A53,BIMESTRALES!$A$5:$R$54,16,0)</f>
        <v>0</v>
      </c>
    </row>
    <row r="54" spans="1:11" x14ac:dyDescent="0.25">
      <c r="A54">
        <v>48</v>
      </c>
      <c r="D54" s="30">
        <f t="shared" ca="1" si="2"/>
        <v>0</v>
      </c>
      <c r="E54" s="30"/>
      <c r="F54" s="30">
        <f t="shared" si="1"/>
        <v>0</v>
      </c>
      <c r="G54" s="30">
        <f ca="1">((((VLOOKUP($D54,$Q$9:$R$44,2)*EMPLEADOS!$H$2)+EMPLEADOS!$B$3)/365)+1)*F54</f>
        <v>0</v>
      </c>
      <c r="H54" s="30"/>
      <c r="I54" s="30"/>
      <c r="J54" s="45">
        <f ca="1">+VLOOKUP(A54,MENSUALES!$A$2:$R$54,17,0)+VLOOKUP(A54,BIMESTRALES!$A$5:$R$54,17,0)</f>
        <v>0</v>
      </c>
      <c r="K54" s="45">
        <f ca="1">+VLOOKUP(A54,MENSUALES!$A$2:$R$54,16,0)+VLOOKUP(A54,BIMESTRALES!$A$5:$R$54,16,0)</f>
        <v>0</v>
      </c>
    </row>
    <row r="55" spans="1:11" x14ac:dyDescent="0.25">
      <c r="A55">
        <v>49</v>
      </c>
      <c r="D55" s="30">
        <f t="shared" ca="1" si="2"/>
        <v>0</v>
      </c>
      <c r="E55" s="30"/>
      <c r="F55" s="30">
        <f t="shared" si="1"/>
        <v>0</v>
      </c>
      <c r="G55" s="30">
        <f ca="1">((((VLOOKUP($D55,$Q$9:$R$44,2)*EMPLEADOS!$H$2)+EMPLEADOS!$B$3)/365)+1)*F55</f>
        <v>0</v>
      </c>
      <c r="H55" s="30"/>
      <c r="I55" s="30"/>
      <c r="J55" s="45">
        <f ca="1">+VLOOKUP(A55,MENSUALES!$A$2:$R$54,17,0)+VLOOKUP(A55,BIMESTRALES!$A$5:$R$54,17,0)</f>
        <v>0</v>
      </c>
      <c r="K55" s="45">
        <f ca="1">+VLOOKUP(A55,MENSUALES!$A$2:$R$54,16,0)+VLOOKUP(A55,BIMESTRALES!$A$5:$R$54,16,0)</f>
        <v>0</v>
      </c>
    </row>
    <row r="56" spans="1:11" x14ac:dyDescent="0.25">
      <c r="A56">
        <v>50</v>
      </c>
      <c r="D56" s="30">
        <f t="shared" ca="1" si="2"/>
        <v>0</v>
      </c>
      <c r="E56" s="30"/>
      <c r="F56" s="30">
        <f t="shared" si="1"/>
        <v>0</v>
      </c>
      <c r="G56" s="30">
        <f ca="1">((((VLOOKUP($D56,$Q$9:$R$44,2)*EMPLEADOS!$H$2)+EMPLEADOS!$B$3)/365)+1)*F56</f>
        <v>0</v>
      </c>
      <c r="H56" s="30"/>
      <c r="I56" s="30"/>
      <c r="J56" s="45">
        <f ca="1">+VLOOKUP(A56,MENSUALES!$A$2:$R$54,17,0)+VLOOKUP(A56,BIMESTRALES!$A$5:$R$54,17,0)</f>
        <v>0</v>
      </c>
      <c r="K56" s="45">
        <f ca="1">+VLOOKUP(A56,MENSUALES!$A$2:$R$54,16,0)+VLOOKUP(A56,BIMESTRALES!$A$5:$R$54,16,0)</f>
        <v>0</v>
      </c>
    </row>
  </sheetData>
  <mergeCells count="8">
    <mergeCell ref="A1:B1"/>
    <mergeCell ref="B2:D2"/>
    <mergeCell ref="Q7:R7"/>
    <mergeCell ref="S7:T7"/>
    <mergeCell ref="A5:D5"/>
    <mergeCell ref="E5:G5"/>
    <mergeCell ref="H5:I5"/>
    <mergeCell ref="J5:K5"/>
  </mergeCells>
  <phoneticPr fontId="4" type="noConversion"/>
  <dataValidations count="2">
    <dataValidation type="list" allowBlank="1" showInputMessage="1" showErrorMessage="1" sqref="H7:H56" xr:uid="{FFA505ED-420C-43DC-A84A-25401BE8BCF4}">
      <formula1>"%, $, FD"</formula1>
    </dataValidation>
    <dataValidation type="list" allowBlank="1" showInputMessage="1" showErrorMessage="1" sqref="D4" xr:uid="{5B771B62-31FA-46EE-961C-58E0BDEAE35D}">
      <formula1>$S$9:$S$20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workbookViewId="0">
      <pane xSplit="2" ySplit="4" topLeftCell="F5" activePane="bottomRight" state="frozen"/>
      <selection activeCell="G15" sqref="G15"/>
      <selection pane="topRight" activeCell="G15" sqref="G15"/>
      <selection pane="bottomLeft" activeCell="G15" sqref="G15"/>
      <selection pane="bottomRight" activeCell="C1" sqref="A1:XFD1"/>
    </sheetView>
  </sheetViews>
  <sheetFormatPr baseColWidth="10" defaultRowHeight="12" x14ac:dyDescent="0.2"/>
  <cols>
    <col min="1" max="1" width="11.42578125" style="2"/>
    <col min="2" max="2" width="28.7109375" style="1" customWidth="1"/>
    <col min="3" max="3" width="5.5703125" style="4" customWidth="1"/>
    <col min="4" max="4" width="5.42578125" style="5" customWidth="1"/>
    <col min="5" max="5" width="14.28515625" style="2" customWidth="1"/>
    <col min="6" max="6" width="18.85546875" style="2" customWidth="1"/>
    <col min="7" max="7" width="18.140625" style="2" customWidth="1"/>
    <col min="8" max="8" width="11.5703125" style="2" customWidth="1"/>
    <col min="9" max="9" width="11.7109375" style="2" customWidth="1"/>
    <col min="10" max="10" width="12.28515625" style="2" customWidth="1"/>
    <col min="11" max="11" width="12.42578125" style="2" customWidth="1"/>
    <col min="12" max="12" width="15.7109375" style="2" customWidth="1"/>
    <col min="13" max="15" width="11.42578125" style="2"/>
    <col min="16" max="16" width="9.140625" style="2" customWidth="1"/>
    <col min="17" max="17" width="7.5703125" style="2" customWidth="1"/>
    <col min="18" max="18" width="7.7109375" style="2" customWidth="1"/>
    <col min="19" max="16384" width="11.42578125" style="2"/>
  </cols>
  <sheetData>
    <row r="1" spans="1:18" ht="12.75" customHeight="1" thickBot="1" x14ac:dyDescent="0.25">
      <c r="B1" s="25" t="s">
        <v>0</v>
      </c>
      <c r="C1" s="26">
        <v>84.49</v>
      </c>
      <c r="D1" s="25"/>
      <c r="E1" s="49" t="s">
        <v>1</v>
      </c>
      <c r="F1" s="49"/>
      <c r="G1" s="49"/>
      <c r="H1" s="49"/>
      <c r="I1" s="49"/>
      <c r="J1" s="49"/>
      <c r="K1" s="49"/>
      <c r="L1" s="26"/>
      <c r="M1" s="26"/>
      <c r="N1" s="26"/>
      <c r="O1" s="26"/>
      <c r="P1" s="49" t="s">
        <v>2</v>
      </c>
      <c r="Q1" s="49"/>
      <c r="R1" s="50"/>
    </row>
    <row r="2" spans="1:18" ht="15.75" customHeight="1" thickBot="1" x14ac:dyDescent="0.25">
      <c r="A2" s="48" t="s">
        <v>93</v>
      </c>
      <c r="B2" s="48" t="s">
        <v>3</v>
      </c>
      <c r="C2" s="51" t="s">
        <v>4</v>
      </c>
      <c r="D2" s="51"/>
      <c r="E2" s="27">
        <v>0.20399999999999999</v>
      </c>
      <c r="F2" s="27">
        <v>1.0999999999999999E-2</v>
      </c>
      <c r="G2" s="27">
        <v>4.0000000000000001E-3</v>
      </c>
      <c r="H2" s="28">
        <v>7.0000000000000001E-3</v>
      </c>
      <c r="I2" s="28">
        <v>2.5000000000000001E-3</v>
      </c>
      <c r="J2" s="27">
        <v>1.0500000000000001E-2</v>
      </c>
      <c r="K2" s="27">
        <v>3.7499999999999999E-3</v>
      </c>
      <c r="L2" s="27">
        <v>6.3638999999999996E-3</v>
      </c>
      <c r="M2" s="27">
        <v>1.7500000000000002E-2</v>
      </c>
      <c r="N2" s="27">
        <v>6.2500000000000003E-3</v>
      </c>
      <c r="O2" s="27">
        <v>0.01</v>
      </c>
      <c r="P2" s="52" t="s">
        <v>5</v>
      </c>
      <c r="Q2" s="53" t="s">
        <v>6</v>
      </c>
      <c r="R2" s="54" t="s">
        <v>7</v>
      </c>
    </row>
    <row r="3" spans="1:18" s="4" customFormat="1" ht="15" customHeight="1" thickBot="1" x14ac:dyDescent="0.25">
      <c r="A3" s="48"/>
      <c r="B3" s="48"/>
      <c r="C3" s="29" t="s">
        <v>8</v>
      </c>
      <c r="D3" s="29" t="s">
        <v>9</v>
      </c>
      <c r="E3" s="29" t="s">
        <v>10</v>
      </c>
      <c r="F3" s="29" t="s">
        <v>11</v>
      </c>
      <c r="G3" s="29" t="s">
        <v>12</v>
      </c>
      <c r="H3" s="29" t="s">
        <v>13</v>
      </c>
      <c r="I3" s="29" t="s">
        <v>14</v>
      </c>
      <c r="J3" s="29" t="s">
        <v>15</v>
      </c>
      <c r="K3" s="29" t="s">
        <v>16</v>
      </c>
      <c r="L3" s="29" t="s">
        <v>17</v>
      </c>
      <c r="M3" s="29" t="s">
        <v>18</v>
      </c>
      <c r="N3" s="29" t="s">
        <v>19</v>
      </c>
      <c r="O3" s="29" t="s">
        <v>20</v>
      </c>
      <c r="P3" s="52"/>
      <c r="Q3" s="53"/>
      <c r="R3" s="54"/>
    </row>
    <row r="4" spans="1:18" ht="15.75" customHeight="1" thickBot="1" x14ac:dyDescent="0.25">
      <c r="A4" s="48"/>
      <c r="B4" s="48"/>
      <c r="C4" s="29"/>
      <c r="D4" s="26"/>
      <c r="E4" s="29" t="s">
        <v>21</v>
      </c>
      <c r="F4" s="29" t="s">
        <v>22</v>
      </c>
      <c r="G4" s="26" t="s">
        <v>23</v>
      </c>
      <c r="H4" s="26" t="s">
        <v>24</v>
      </c>
      <c r="I4" s="26" t="s">
        <v>25</v>
      </c>
      <c r="J4" s="26" t="s">
        <v>26</v>
      </c>
      <c r="K4" s="26" t="s">
        <v>27</v>
      </c>
      <c r="L4" s="26" t="s">
        <v>28</v>
      </c>
      <c r="M4" s="26" t="s">
        <v>29</v>
      </c>
      <c r="N4" s="26" t="s">
        <v>30</v>
      </c>
      <c r="O4" s="26" t="s">
        <v>31</v>
      </c>
      <c r="P4" s="52"/>
      <c r="Q4" s="53"/>
      <c r="R4" s="54"/>
    </row>
    <row r="5" spans="1:18" x14ac:dyDescent="0.2">
      <c r="A5" s="2">
        <v>1</v>
      </c>
      <c r="B5" s="6" t="str">
        <f>+VLOOKUP(A5,EMPLEADOS!$A$6:$G$535,2,0)</f>
        <v>Luis Reyes</v>
      </c>
      <c r="C5" s="3">
        <f>+VLOOKUP(EMPLEADOS!$D$4,EMPLEADOS!$S$9:$T$20,2,0)</f>
        <v>31</v>
      </c>
      <c r="D5" s="7">
        <f ca="1">+VLOOKUP(A5,EMPLEADOS!$A$6:$G$535,7,0)</f>
        <v>242.09018940315036</v>
      </c>
      <c r="E5" s="8">
        <f ca="1">IF(D5=0,0,ROUND($C$1*C5*$E$2,2))</f>
        <v>534.30999999999995</v>
      </c>
      <c r="F5" s="8">
        <f t="shared" ref="F5:F39" ca="1" si="0">ROUND(IF(((D5*C5)-(3*C5*$C$1))*$F$2&gt;0,((D5*C5)-(3*C5*$C$1))*$F$2,0),2)</f>
        <v>0</v>
      </c>
      <c r="G5" s="8">
        <f t="shared" ref="G5:G39" ca="1" si="1">ROUND(IF(((D5*C5)-(3*C5*$C$1))*$G$2&gt;0,((D5*C5)-(3*C5*$C$1))*$G$2,0),2)</f>
        <v>0</v>
      </c>
      <c r="H5" s="8">
        <f ca="1">ROUND(D5*$H$2*C5,2)</f>
        <v>52.53</v>
      </c>
      <c r="I5" s="8">
        <f ca="1">ROUND(D5*$I$2*C5,2)</f>
        <v>18.760000000000002</v>
      </c>
      <c r="J5" s="8">
        <f ca="1">ROUND(D5*$J$2*C5,2)</f>
        <v>78.8</v>
      </c>
      <c r="K5" s="8">
        <f ca="1">ROUND(D5*$K$2*C5,2)</f>
        <v>28.14</v>
      </c>
      <c r="L5" s="8">
        <f ca="1">ROUND(D5*$L$2*C5,2)</f>
        <v>47.76</v>
      </c>
      <c r="M5" s="8">
        <f ca="1">ROUND(D5*$M$2*C5,2)</f>
        <v>131.33000000000001</v>
      </c>
      <c r="N5" s="8">
        <f ca="1">ROUND(D5*$N$2*C5,2)</f>
        <v>46.9</v>
      </c>
      <c r="O5" s="8">
        <f ca="1">ROUND(D5*$O$2*C5,2)</f>
        <v>75.05</v>
      </c>
      <c r="P5" s="8">
        <f ca="1">E5+F5+H5+J5+L5+M5+O5</f>
        <v>919.77999999999986</v>
      </c>
      <c r="Q5" s="8">
        <f ca="1">G5+I5+K5+N5</f>
        <v>93.800000000000011</v>
      </c>
      <c r="R5" s="9">
        <f ca="1">P5+Q5</f>
        <v>1013.5799999999999</v>
      </c>
    </row>
    <row r="6" spans="1:18" x14ac:dyDescent="0.2">
      <c r="A6" s="2">
        <v>2</v>
      </c>
      <c r="B6" s="6" t="s">
        <v>51</v>
      </c>
      <c r="C6" s="3">
        <f>+VLOOKUP(EMPLEADOS!$D$4,EMPLEADOS!$S$9:$T$20,2,0)</f>
        <v>31</v>
      </c>
      <c r="D6" s="7">
        <f ca="1">+VLOOKUP(A6,EMPLEADOS!$A$6:$G$535,7,0)</f>
        <v>292.05281312762872</v>
      </c>
      <c r="E6" s="8">
        <f t="shared" ref="E6:E54" ca="1" si="2">IF(D6=0,0,ROUND($C$1*C6*$E$2,2))</f>
        <v>534.30999999999995</v>
      </c>
      <c r="F6" s="8">
        <f t="shared" ca="1" si="0"/>
        <v>13.16</v>
      </c>
      <c r="G6" s="8">
        <f t="shared" ca="1" si="1"/>
        <v>4.78</v>
      </c>
      <c r="H6" s="8">
        <f t="shared" ref="H6:H39" ca="1" si="3">ROUND(D6*$H$2*C6,2)</f>
        <v>63.38</v>
      </c>
      <c r="I6" s="8">
        <f t="shared" ref="I6:I39" ca="1" si="4">ROUND(D6*$I$2*C6,2)</f>
        <v>22.63</v>
      </c>
      <c r="J6" s="8">
        <f t="shared" ref="J6:J39" ca="1" si="5">ROUND(D6*$J$2*C6,2)</f>
        <v>95.06</v>
      </c>
      <c r="K6" s="8">
        <f t="shared" ref="K6:K39" ca="1" si="6">ROUND(D6*$K$2*C6,2)</f>
        <v>33.950000000000003</v>
      </c>
      <c r="L6" s="8">
        <f t="shared" ref="L6:L39" ca="1" si="7">ROUND(D6*$L$2*C6,2)</f>
        <v>57.62</v>
      </c>
      <c r="M6" s="8">
        <f t="shared" ref="M6:M39" ca="1" si="8">ROUND(D6*$M$2*C6,2)</f>
        <v>158.44</v>
      </c>
      <c r="N6" s="8">
        <f t="shared" ref="N6:N39" ca="1" si="9">ROUND(D6*$N$2*C6,2)</f>
        <v>56.59</v>
      </c>
      <c r="O6" s="8">
        <f t="shared" ref="O6:O39" ca="1" si="10">ROUND(D6*$O$2*C6,2)</f>
        <v>90.54</v>
      </c>
      <c r="P6" s="8">
        <f t="shared" ref="P6:P39" ca="1" si="11">E6+F6+H6+J6+L6+M6+O6</f>
        <v>1012.5099999999998</v>
      </c>
      <c r="Q6" s="8">
        <f t="shared" ref="Q6:Q39" ca="1" si="12">G6+I6+K6+N6</f>
        <v>117.95</v>
      </c>
      <c r="R6" s="9">
        <f t="shared" ref="R6:R39" ca="1" si="13">P6+Q6</f>
        <v>1130.4599999999998</v>
      </c>
    </row>
    <row r="7" spans="1:18" x14ac:dyDescent="0.2">
      <c r="A7" s="2">
        <v>3</v>
      </c>
      <c r="B7" s="6" t="s">
        <v>52</v>
      </c>
      <c r="C7" s="3">
        <f>+VLOOKUP(EMPLEADOS!$D$4,EMPLEADOS!$S$9:$T$20,2,0)</f>
        <v>31</v>
      </c>
      <c r="D7" s="7">
        <f ca="1">+VLOOKUP(A7,EMPLEADOS!$A$6:$G$535,7,0)</f>
        <v>206.15492691362027</v>
      </c>
      <c r="E7" s="8">
        <f t="shared" ca="1" si="2"/>
        <v>534.30999999999995</v>
      </c>
      <c r="F7" s="8">
        <f t="shared" ca="1" si="0"/>
        <v>0</v>
      </c>
      <c r="G7" s="8">
        <f t="shared" ca="1" si="1"/>
        <v>0</v>
      </c>
      <c r="H7" s="8">
        <f t="shared" ca="1" si="3"/>
        <v>44.74</v>
      </c>
      <c r="I7" s="8">
        <f t="shared" ca="1" si="4"/>
        <v>15.98</v>
      </c>
      <c r="J7" s="8">
        <f t="shared" ca="1" si="5"/>
        <v>67.099999999999994</v>
      </c>
      <c r="K7" s="8">
        <f t="shared" ca="1" si="6"/>
        <v>23.97</v>
      </c>
      <c r="L7" s="8">
        <f t="shared" ca="1" si="7"/>
        <v>40.67</v>
      </c>
      <c r="M7" s="8">
        <f t="shared" ca="1" si="8"/>
        <v>111.84</v>
      </c>
      <c r="N7" s="8">
        <f t="shared" ca="1" si="9"/>
        <v>39.94</v>
      </c>
      <c r="O7" s="8">
        <f t="shared" ca="1" si="10"/>
        <v>63.91</v>
      </c>
      <c r="P7" s="8">
        <f t="shared" ca="1" si="11"/>
        <v>862.56999999999994</v>
      </c>
      <c r="Q7" s="8">
        <f t="shared" ca="1" si="12"/>
        <v>79.89</v>
      </c>
      <c r="R7" s="9">
        <f t="shared" ca="1" si="13"/>
        <v>942.45999999999992</v>
      </c>
    </row>
    <row r="8" spans="1:18" x14ac:dyDescent="0.2">
      <c r="A8" s="2">
        <v>4</v>
      </c>
      <c r="B8" s="6" t="s">
        <v>53</v>
      </c>
      <c r="C8" s="3">
        <f>+VLOOKUP(EMPLEADOS!$D$4,EMPLEADOS!$S$9:$T$20,2,0)</f>
        <v>31</v>
      </c>
      <c r="D8" s="7">
        <f ca="1">+VLOOKUP(A8,EMPLEADOS!$A$6:$G$535,7,0)</f>
        <v>0</v>
      </c>
      <c r="E8" s="8">
        <f t="shared" ca="1" si="2"/>
        <v>0</v>
      </c>
      <c r="F8" s="8">
        <f t="shared" ca="1" si="0"/>
        <v>0</v>
      </c>
      <c r="G8" s="8">
        <f t="shared" ca="1" si="1"/>
        <v>0</v>
      </c>
      <c r="H8" s="8">
        <f t="shared" ca="1" si="3"/>
        <v>0</v>
      </c>
      <c r="I8" s="8">
        <f t="shared" ca="1" si="4"/>
        <v>0</v>
      </c>
      <c r="J8" s="8">
        <f t="shared" ca="1" si="5"/>
        <v>0</v>
      </c>
      <c r="K8" s="8">
        <f t="shared" ca="1" si="6"/>
        <v>0</v>
      </c>
      <c r="L8" s="8">
        <f t="shared" ca="1" si="7"/>
        <v>0</v>
      </c>
      <c r="M8" s="8">
        <f t="shared" ca="1" si="8"/>
        <v>0</v>
      </c>
      <c r="N8" s="8">
        <f t="shared" ca="1" si="9"/>
        <v>0</v>
      </c>
      <c r="O8" s="8">
        <f t="shared" ca="1" si="10"/>
        <v>0</v>
      </c>
      <c r="P8" s="8">
        <f t="shared" ca="1" si="11"/>
        <v>0</v>
      </c>
      <c r="Q8" s="8">
        <f t="shared" ca="1" si="12"/>
        <v>0</v>
      </c>
      <c r="R8" s="9">
        <f t="shared" ca="1" si="13"/>
        <v>0</v>
      </c>
    </row>
    <row r="9" spans="1:18" x14ac:dyDescent="0.2">
      <c r="A9" s="2">
        <v>5</v>
      </c>
      <c r="B9" s="6" t="s">
        <v>54</v>
      </c>
      <c r="C9" s="3">
        <f>+VLOOKUP(EMPLEADOS!$D$4,EMPLEADOS!$S$9:$T$20,2,0)</f>
        <v>31</v>
      </c>
      <c r="D9" s="7">
        <f ca="1">+VLOOKUP(A9,EMPLEADOS!$A$6:$G$535,7,0)</f>
        <v>0</v>
      </c>
      <c r="E9" s="8">
        <f t="shared" ca="1" si="2"/>
        <v>0</v>
      </c>
      <c r="F9" s="8">
        <f t="shared" ca="1" si="0"/>
        <v>0</v>
      </c>
      <c r="G9" s="8">
        <f t="shared" ca="1" si="1"/>
        <v>0</v>
      </c>
      <c r="H9" s="8">
        <f t="shared" ca="1" si="3"/>
        <v>0</v>
      </c>
      <c r="I9" s="8">
        <f t="shared" ca="1" si="4"/>
        <v>0</v>
      </c>
      <c r="J9" s="8">
        <f t="shared" ca="1" si="5"/>
        <v>0</v>
      </c>
      <c r="K9" s="8">
        <f t="shared" ca="1" si="6"/>
        <v>0</v>
      </c>
      <c r="L9" s="8">
        <f t="shared" ca="1" si="7"/>
        <v>0</v>
      </c>
      <c r="M9" s="8">
        <f t="shared" ca="1" si="8"/>
        <v>0</v>
      </c>
      <c r="N9" s="8">
        <f t="shared" ca="1" si="9"/>
        <v>0</v>
      </c>
      <c r="O9" s="8">
        <f t="shared" ca="1" si="10"/>
        <v>0</v>
      </c>
      <c r="P9" s="8">
        <f t="shared" ca="1" si="11"/>
        <v>0</v>
      </c>
      <c r="Q9" s="8">
        <f t="shared" ca="1" si="12"/>
        <v>0</v>
      </c>
      <c r="R9" s="9">
        <f t="shared" ca="1" si="13"/>
        <v>0</v>
      </c>
    </row>
    <row r="10" spans="1:18" x14ac:dyDescent="0.2">
      <c r="A10" s="2">
        <v>6</v>
      </c>
      <c r="B10" s="6" t="s">
        <v>55</v>
      </c>
      <c r="C10" s="3">
        <f>+VLOOKUP(EMPLEADOS!$D$4,EMPLEADOS!$S$9:$T$20,2,0)</f>
        <v>31</v>
      </c>
      <c r="D10" s="7">
        <f ca="1">+VLOOKUP(A10,EMPLEADOS!$A$6:$G$535,7,0)</f>
        <v>0</v>
      </c>
      <c r="E10" s="8">
        <f t="shared" ca="1" si="2"/>
        <v>0</v>
      </c>
      <c r="F10" s="8">
        <f t="shared" ca="1" si="0"/>
        <v>0</v>
      </c>
      <c r="G10" s="8">
        <f t="shared" ca="1" si="1"/>
        <v>0</v>
      </c>
      <c r="H10" s="8">
        <f t="shared" ca="1" si="3"/>
        <v>0</v>
      </c>
      <c r="I10" s="8">
        <f t="shared" ca="1" si="4"/>
        <v>0</v>
      </c>
      <c r="J10" s="8">
        <f t="shared" ca="1" si="5"/>
        <v>0</v>
      </c>
      <c r="K10" s="8">
        <f t="shared" ca="1" si="6"/>
        <v>0</v>
      </c>
      <c r="L10" s="8">
        <f t="shared" ca="1" si="7"/>
        <v>0</v>
      </c>
      <c r="M10" s="8">
        <f t="shared" ca="1" si="8"/>
        <v>0</v>
      </c>
      <c r="N10" s="8">
        <f t="shared" ca="1" si="9"/>
        <v>0</v>
      </c>
      <c r="O10" s="8">
        <f t="shared" ca="1" si="10"/>
        <v>0</v>
      </c>
      <c r="P10" s="8">
        <f t="shared" ca="1" si="11"/>
        <v>0</v>
      </c>
      <c r="Q10" s="8">
        <f t="shared" ca="1" si="12"/>
        <v>0</v>
      </c>
      <c r="R10" s="9">
        <f t="shared" ca="1" si="13"/>
        <v>0</v>
      </c>
    </row>
    <row r="11" spans="1:18" x14ac:dyDescent="0.2">
      <c r="A11" s="2">
        <v>7</v>
      </c>
      <c r="B11" s="6" t="s">
        <v>56</v>
      </c>
      <c r="C11" s="3">
        <f>+VLOOKUP(EMPLEADOS!$D$4,EMPLEADOS!$S$9:$T$20,2,0)</f>
        <v>31</v>
      </c>
      <c r="D11" s="7">
        <f ca="1">+VLOOKUP(A11,EMPLEADOS!$A$6:$G$535,7,0)</f>
        <v>0</v>
      </c>
      <c r="E11" s="8">
        <f t="shared" ca="1" si="2"/>
        <v>0</v>
      </c>
      <c r="F11" s="8">
        <f t="shared" ca="1" si="0"/>
        <v>0</v>
      </c>
      <c r="G11" s="8">
        <f t="shared" ca="1" si="1"/>
        <v>0</v>
      </c>
      <c r="H11" s="8">
        <f t="shared" ca="1" si="3"/>
        <v>0</v>
      </c>
      <c r="I11" s="8">
        <f t="shared" ca="1" si="4"/>
        <v>0</v>
      </c>
      <c r="J11" s="8">
        <f t="shared" ca="1" si="5"/>
        <v>0</v>
      </c>
      <c r="K11" s="8">
        <f t="shared" ca="1" si="6"/>
        <v>0</v>
      </c>
      <c r="L11" s="8">
        <f t="shared" ca="1" si="7"/>
        <v>0</v>
      </c>
      <c r="M11" s="8">
        <f t="shared" ca="1" si="8"/>
        <v>0</v>
      </c>
      <c r="N11" s="8">
        <f t="shared" ca="1" si="9"/>
        <v>0</v>
      </c>
      <c r="O11" s="8">
        <f t="shared" ca="1" si="10"/>
        <v>0</v>
      </c>
      <c r="P11" s="8">
        <f t="shared" ca="1" si="11"/>
        <v>0</v>
      </c>
      <c r="Q11" s="8">
        <f t="shared" ca="1" si="12"/>
        <v>0</v>
      </c>
      <c r="R11" s="9">
        <f t="shared" ca="1" si="13"/>
        <v>0</v>
      </c>
    </row>
    <row r="12" spans="1:18" x14ac:dyDescent="0.2">
      <c r="A12" s="2">
        <v>8</v>
      </c>
      <c r="B12" s="6" t="s">
        <v>57</v>
      </c>
      <c r="C12" s="3">
        <f>+VLOOKUP(EMPLEADOS!$D$4,EMPLEADOS!$S$9:$T$20,2,0)</f>
        <v>31</v>
      </c>
      <c r="D12" s="7">
        <f ca="1">+VLOOKUP(A12,EMPLEADOS!$A$6:$G$535,7,0)</f>
        <v>0</v>
      </c>
      <c r="E12" s="8">
        <f t="shared" ca="1" si="2"/>
        <v>0</v>
      </c>
      <c r="F12" s="8">
        <f t="shared" ca="1" si="0"/>
        <v>0</v>
      </c>
      <c r="G12" s="8">
        <f t="shared" ca="1" si="1"/>
        <v>0</v>
      </c>
      <c r="H12" s="8">
        <f t="shared" ca="1" si="3"/>
        <v>0</v>
      </c>
      <c r="I12" s="8">
        <f t="shared" ca="1" si="4"/>
        <v>0</v>
      </c>
      <c r="J12" s="8">
        <f t="shared" ca="1" si="5"/>
        <v>0</v>
      </c>
      <c r="K12" s="8">
        <f t="shared" ca="1" si="6"/>
        <v>0</v>
      </c>
      <c r="L12" s="8">
        <f t="shared" ca="1" si="7"/>
        <v>0</v>
      </c>
      <c r="M12" s="8">
        <f t="shared" ca="1" si="8"/>
        <v>0</v>
      </c>
      <c r="N12" s="8">
        <f t="shared" ca="1" si="9"/>
        <v>0</v>
      </c>
      <c r="O12" s="8">
        <f t="shared" ca="1" si="10"/>
        <v>0</v>
      </c>
      <c r="P12" s="8">
        <f t="shared" ca="1" si="11"/>
        <v>0</v>
      </c>
      <c r="Q12" s="8">
        <f t="shared" ca="1" si="12"/>
        <v>0</v>
      </c>
      <c r="R12" s="9">
        <f t="shared" ca="1" si="13"/>
        <v>0</v>
      </c>
    </row>
    <row r="13" spans="1:18" x14ac:dyDescent="0.2">
      <c r="A13" s="2">
        <v>9</v>
      </c>
      <c r="B13" s="6" t="s">
        <v>58</v>
      </c>
      <c r="C13" s="3">
        <f>+VLOOKUP(EMPLEADOS!$D$4,EMPLEADOS!$S$9:$T$20,2,0)</f>
        <v>31</v>
      </c>
      <c r="D13" s="7">
        <f ca="1">+VLOOKUP(A13,EMPLEADOS!$A$6:$G$535,7,0)</f>
        <v>0</v>
      </c>
      <c r="E13" s="8">
        <f t="shared" ca="1" si="2"/>
        <v>0</v>
      </c>
      <c r="F13" s="8">
        <f t="shared" ca="1" si="0"/>
        <v>0</v>
      </c>
      <c r="G13" s="8">
        <f t="shared" ca="1" si="1"/>
        <v>0</v>
      </c>
      <c r="H13" s="8">
        <f t="shared" ca="1" si="3"/>
        <v>0</v>
      </c>
      <c r="I13" s="8">
        <f t="shared" ca="1" si="4"/>
        <v>0</v>
      </c>
      <c r="J13" s="8">
        <f t="shared" ca="1" si="5"/>
        <v>0</v>
      </c>
      <c r="K13" s="8">
        <f t="shared" ca="1" si="6"/>
        <v>0</v>
      </c>
      <c r="L13" s="8">
        <f t="shared" ca="1" si="7"/>
        <v>0</v>
      </c>
      <c r="M13" s="8">
        <f t="shared" ca="1" si="8"/>
        <v>0</v>
      </c>
      <c r="N13" s="8">
        <f t="shared" ca="1" si="9"/>
        <v>0</v>
      </c>
      <c r="O13" s="8">
        <f t="shared" ca="1" si="10"/>
        <v>0</v>
      </c>
      <c r="P13" s="8">
        <f t="shared" ca="1" si="11"/>
        <v>0</v>
      </c>
      <c r="Q13" s="8">
        <f t="shared" ca="1" si="12"/>
        <v>0</v>
      </c>
      <c r="R13" s="9">
        <f t="shared" ca="1" si="13"/>
        <v>0</v>
      </c>
    </row>
    <row r="14" spans="1:18" x14ac:dyDescent="0.2">
      <c r="A14" s="2">
        <v>10</v>
      </c>
      <c r="B14" s="6" t="s">
        <v>59</v>
      </c>
      <c r="C14" s="3">
        <f>+VLOOKUP(EMPLEADOS!$D$4,EMPLEADOS!$S$9:$T$20,2,0)</f>
        <v>31</v>
      </c>
      <c r="D14" s="7">
        <f ca="1">+VLOOKUP(A14,EMPLEADOS!$A$6:$G$535,7,0)</f>
        <v>0</v>
      </c>
      <c r="E14" s="8">
        <f t="shared" ca="1" si="2"/>
        <v>0</v>
      </c>
      <c r="F14" s="8">
        <f t="shared" ca="1" si="0"/>
        <v>0</v>
      </c>
      <c r="G14" s="8">
        <f t="shared" ca="1" si="1"/>
        <v>0</v>
      </c>
      <c r="H14" s="8">
        <f t="shared" ca="1" si="3"/>
        <v>0</v>
      </c>
      <c r="I14" s="8">
        <f t="shared" ca="1" si="4"/>
        <v>0</v>
      </c>
      <c r="J14" s="8">
        <f t="shared" ca="1" si="5"/>
        <v>0</v>
      </c>
      <c r="K14" s="8">
        <f t="shared" ca="1" si="6"/>
        <v>0</v>
      </c>
      <c r="L14" s="8">
        <f t="shared" ca="1" si="7"/>
        <v>0</v>
      </c>
      <c r="M14" s="8">
        <f t="shared" ca="1" si="8"/>
        <v>0</v>
      </c>
      <c r="N14" s="8">
        <f t="shared" ca="1" si="9"/>
        <v>0</v>
      </c>
      <c r="O14" s="8">
        <f t="shared" ca="1" si="10"/>
        <v>0</v>
      </c>
      <c r="P14" s="8">
        <f t="shared" ca="1" si="11"/>
        <v>0</v>
      </c>
      <c r="Q14" s="8">
        <f t="shared" ca="1" si="12"/>
        <v>0</v>
      </c>
      <c r="R14" s="9">
        <f t="shared" ca="1" si="13"/>
        <v>0</v>
      </c>
    </row>
    <row r="15" spans="1:18" x14ac:dyDescent="0.2">
      <c r="A15" s="2">
        <v>11</v>
      </c>
      <c r="B15" s="6" t="s">
        <v>60</v>
      </c>
      <c r="C15" s="3">
        <f>+VLOOKUP(EMPLEADOS!$D$4,EMPLEADOS!$S$9:$T$20,2,0)</f>
        <v>31</v>
      </c>
      <c r="D15" s="7">
        <f ca="1">+VLOOKUP(A15,EMPLEADOS!$A$6:$G$535,7,0)</f>
        <v>0</v>
      </c>
      <c r="E15" s="8">
        <f t="shared" ca="1" si="2"/>
        <v>0</v>
      </c>
      <c r="F15" s="8">
        <f t="shared" ca="1" si="0"/>
        <v>0</v>
      </c>
      <c r="G15" s="8">
        <f t="shared" ca="1" si="1"/>
        <v>0</v>
      </c>
      <c r="H15" s="8">
        <f t="shared" ca="1" si="3"/>
        <v>0</v>
      </c>
      <c r="I15" s="8">
        <f t="shared" ca="1" si="4"/>
        <v>0</v>
      </c>
      <c r="J15" s="8">
        <f t="shared" ca="1" si="5"/>
        <v>0</v>
      </c>
      <c r="K15" s="8">
        <f t="shared" ca="1" si="6"/>
        <v>0</v>
      </c>
      <c r="L15" s="8">
        <f t="shared" ca="1" si="7"/>
        <v>0</v>
      </c>
      <c r="M15" s="8">
        <f t="shared" ca="1" si="8"/>
        <v>0</v>
      </c>
      <c r="N15" s="8">
        <f t="shared" ca="1" si="9"/>
        <v>0</v>
      </c>
      <c r="O15" s="8">
        <f t="shared" ca="1" si="10"/>
        <v>0</v>
      </c>
      <c r="P15" s="8">
        <f t="shared" ca="1" si="11"/>
        <v>0</v>
      </c>
      <c r="Q15" s="8">
        <f t="shared" ca="1" si="12"/>
        <v>0</v>
      </c>
      <c r="R15" s="9">
        <f t="shared" ca="1" si="13"/>
        <v>0</v>
      </c>
    </row>
    <row r="16" spans="1:18" x14ac:dyDescent="0.2">
      <c r="A16" s="2">
        <v>12</v>
      </c>
      <c r="B16" s="6" t="s">
        <v>61</v>
      </c>
      <c r="C16" s="3">
        <f>+VLOOKUP(EMPLEADOS!$D$4,EMPLEADOS!$S$9:$T$20,2,0)</f>
        <v>31</v>
      </c>
      <c r="D16" s="7">
        <f ca="1">+VLOOKUP(A16,EMPLEADOS!$A$6:$G$535,7,0)</f>
        <v>0</v>
      </c>
      <c r="E16" s="8">
        <f t="shared" ca="1" si="2"/>
        <v>0</v>
      </c>
      <c r="F16" s="8">
        <f t="shared" ca="1" si="0"/>
        <v>0</v>
      </c>
      <c r="G16" s="8">
        <f t="shared" ca="1" si="1"/>
        <v>0</v>
      </c>
      <c r="H16" s="8">
        <f t="shared" ca="1" si="3"/>
        <v>0</v>
      </c>
      <c r="I16" s="8">
        <f t="shared" ca="1" si="4"/>
        <v>0</v>
      </c>
      <c r="J16" s="8">
        <f t="shared" ca="1" si="5"/>
        <v>0</v>
      </c>
      <c r="K16" s="8">
        <f t="shared" ca="1" si="6"/>
        <v>0</v>
      </c>
      <c r="L16" s="8">
        <f t="shared" ca="1" si="7"/>
        <v>0</v>
      </c>
      <c r="M16" s="8">
        <f t="shared" ca="1" si="8"/>
        <v>0</v>
      </c>
      <c r="N16" s="8">
        <f t="shared" ca="1" si="9"/>
        <v>0</v>
      </c>
      <c r="O16" s="8">
        <f t="shared" ca="1" si="10"/>
        <v>0</v>
      </c>
      <c r="P16" s="8">
        <f t="shared" ca="1" si="11"/>
        <v>0</v>
      </c>
      <c r="Q16" s="8">
        <f t="shared" ca="1" si="12"/>
        <v>0</v>
      </c>
      <c r="R16" s="9">
        <f t="shared" ca="1" si="13"/>
        <v>0</v>
      </c>
    </row>
    <row r="17" spans="1:18" x14ac:dyDescent="0.2">
      <c r="A17" s="2">
        <v>13</v>
      </c>
      <c r="B17" s="6" t="s">
        <v>62</v>
      </c>
      <c r="C17" s="3">
        <f>+VLOOKUP(EMPLEADOS!$D$4,EMPLEADOS!$S$9:$T$20,2,0)</f>
        <v>31</v>
      </c>
      <c r="D17" s="7">
        <f ca="1">+VLOOKUP(A17,EMPLEADOS!$A$6:$G$535,7,0)</f>
        <v>0</v>
      </c>
      <c r="E17" s="8">
        <f t="shared" ca="1" si="2"/>
        <v>0</v>
      </c>
      <c r="F17" s="8">
        <f t="shared" ca="1" si="0"/>
        <v>0</v>
      </c>
      <c r="G17" s="8">
        <f t="shared" ca="1" si="1"/>
        <v>0</v>
      </c>
      <c r="H17" s="8">
        <f t="shared" ca="1" si="3"/>
        <v>0</v>
      </c>
      <c r="I17" s="8">
        <f t="shared" ca="1" si="4"/>
        <v>0</v>
      </c>
      <c r="J17" s="8">
        <f t="shared" ca="1" si="5"/>
        <v>0</v>
      </c>
      <c r="K17" s="8">
        <f t="shared" ca="1" si="6"/>
        <v>0</v>
      </c>
      <c r="L17" s="8">
        <f t="shared" ca="1" si="7"/>
        <v>0</v>
      </c>
      <c r="M17" s="8">
        <f t="shared" ca="1" si="8"/>
        <v>0</v>
      </c>
      <c r="N17" s="8">
        <f t="shared" ca="1" si="9"/>
        <v>0</v>
      </c>
      <c r="O17" s="8">
        <f t="shared" ca="1" si="10"/>
        <v>0</v>
      </c>
      <c r="P17" s="8">
        <f t="shared" ca="1" si="11"/>
        <v>0</v>
      </c>
      <c r="Q17" s="8">
        <f t="shared" ca="1" si="12"/>
        <v>0</v>
      </c>
      <c r="R17" s="9">
        <f t="shared" ca="1" si="13"/>
        <v>0</v>
      </c>
    </row>
    <row r="18" spans="1:18" x14ac:dyDescent="0.2">
      <c r="A18" s="2">
        <v>14</v>
      </c>
      <c r="B18" s="6" t="s">
        <v>63</v>
      </c>
      <c r="C18" s="3">
        <f>+VLOOKUP(EMPLEADOS!$D$4,EMPLEADOS!$S$9:$T$20,2,0)</f>
        <v>31</v>
      </c>
      <c r="D18" s="7">
        <f ca="1">+VLOOKUP(A18,EMPLEADOS!$A$6:$G$535,7,0)</f>
        <v>0</v>
      </c>
      <c r="E18" s="8">
        <f t="shared" ca="1" si="2"/>
        <v>0</v>
      </c>
      <c r="F18" s="8">
        <f t="shared" ca="1" si="0"/>
        <v>0</v>
      </c>
      <c r="G18" s="8">
        <f t="shared" ca="1" si="1"/>
        <v>0</v>
      </c>
      <c r="H18" s="8">
        <f t="shared" ca="1" si="3"/>
        <v>0</v>
      </c>
      <c r="I18" s="8">
        <f t="shared" ca="1" si="4"/>
        <v>0</v>
      </c>
      <c r="J18" s="8">
        <f t="shared" ca="1" si="5"/>
        <v>0</v>
      </c>
      <c r="K18" s="8">
        <f t="shared" ca="1" si="6"/>
        <v>0</v>
      </c>
      <c r="L18" s="8">
        <f t="shared" ca="1" si="7"/>
        <v>0</v>
      </c>
      <c r="M18" s="8">
        <f t="shared" ca="1" si="8"/>
        <v>0</v>
      </c>
      <c r="N18" s="8">
        <f t="shared" ca="1" si="9"/>
        <v>0</v>
      </c>
      <c r="O18" s="8">
        <f t="shared" ca="1" si="10"/>
        <v>0</v>
      </c>
      <c r="P18" s="8">
        <f t="shared" ca="1" si="11"/>
        <v>0</v>
      </c>
      <c r="Q18" s="8">
        <f t="shared" ca="1" si="12"/>
        <v>0</v>
      </c>
      <c r="R18" s="9">
        <f t="shared" ca="1" si="13"/>
        <v>0</v>
      </c>
    </row>
    <row r="19" spans="1:18" x14ac:dyDescent="0.2">
      <c r="A19" s="2">
        <v>15</v>
      </c>
      <c r="B19" s="6" t="s">
        <v>64</v>
      </c>
      <c r="C19" s="3">
        <f>+VLOOKUP(EMPLEADOS!$D$4,EMPLEADOS!$S$9:$T$20,2,0)</f>
        <v>31</v>
      </c>
      <c r="D19" s="7">
        <f ca="1">+VLOOKUP(A19,EMPLEADOS!$A$6:$G$535,7,0)</f>
        <v>0</v>
      </c>
      <c r="E19" s="8">
        <f t="shared" ca="1" si="2"/>
        <v>0</v>
      </c>
      <c r="F19" s="8">
        <f t="shared" ca="1" si="0"/>
        <v>0</v>
      </c>
      <c r="G19" s="8">
        <f t="shared" ca="1" si="1"/>
        <v>0</v>
      </c>
      <c r="H19" s="8">
        <f t="shared" ca="1" si="3"/>
        <v>0</v>
      </c>
      <c r="I19" s="8">
        <f t="shared" ca="1" si="4"/>
        <v>0</v>
      </c>
      <c r="J19" s="8">
        <f t="shared" ca="1" si="5"/>
        <v>0</v>
      </c>
      <c r="K19" s="8">
        <f t="shared" ca="1" si="6"/>
        <v>0</v>
      </c>
      <c r="L19" s="8">
        <f t="shared" ca="1" si="7"/>
        <v>0</v>
      </c>
      <c r="M19" s="8">
        <f t="shared" ca="1" si="8"/>
        <v>0</v>
      </c>
      <c r="N19" s="8">
        <f t="shared" ca="1" si="9"/>
        <v>0</v>
      </c>
      <c r="O19" s="8">
        <f t="shared" ca="1" si="10"/>
        <v>0</v>
      </c>
      <c r="P19" s="8">
        <f t="shared" ca="1" si="11"/>
        <v>0</v>
      </c>
      <c r="Q19" s="8">
        <f t="shared" ca="1" si="12"/>
        <v>0</v>
      </c>
      <c r="R19" s="9">
        <f t="shared" ca="1" si="13"/>
        <v>0</v>
      </c>
    </row>
    <row r="20" spans="1:18" x14ac:dyDescent="0.2">
      <c r="A20" s="2">
        <v>16</v>
      </c>
      <c r="B20" s="6" t="s">
        <v>65</v>
      </c>
      <c r="C20" s="3">
        <f>+VLOOKUP(EMPLEADOS!$D$4,EMPLEADOS!$S$9:$T$20,2,0)</f>
        <v>31</v>
      </c>
      <c r="D20" s="7">
        <f ca="1">+VLOOKUP(A20,EMPLEADOS!$A$6:$G$535,7,0)</f>
        <v>0</v>
      </c>
      <c r="E20" s="8">
        <f t="shared" ca="1" si="2"/>
        <v>0</v>
      </c>
      <c r="F20" s="8">
        <f t="shared" ca="1" si="0"/>
        <v>0</v>
      </c>
      <c r="G20" s="8">
        <f t="shared" ca="1" si="1"/>
        <v>0</v>
      </c>
      <c r="H20" s="8">
        <f t="shared" ca="1" si="3"/>
        <v>0</v>
      </c>
      <c r="I20" s="8">
        <f t="shared" ca="1" si="4"/>
        <v>0</v>
      </c>
      <c r="J20" s="8">
        <f t="shared" ca="1" si="5"/>
        <v>0</v>
      </c>
      <c r="K20" s="8">
        <f t="shared" ca="1" si="6"/>
        <v>0</v>
      </c>
      <c r="L20" s="8">
        <f t="shared" ca="1" si="7"/>
        <v>0</v>
      </c>
      <c r="M20" s="8">
        <f t="shared" ca="1" si="8"/>
        <v>0</v>
      </c>
      <c r="N20" s="8">
        <f t="shared" ca="1" si="9"/>
        <v>0</v>
      </c>
      <c r="O20" s="8">
        <f t="shared" ca="1" si="10"/>
        <v>0</v>
      </c>
      <c r="P20" s="8">
        <f t="shared" ca="1" si="11"/>
        <v>0</v>
      </c>
      <c r="Q20" s="8">
        <f t="shared" ca="1" si="12"/>
        <v>0</v>
      </c>
      <c r="R20" s="9">
        <f t="shared" ca="1" si="13"/>
        <v>0</v>
      </c>
    </row>
    <row r="21" spans="1:18" x14ac:dyDescent="0.2">
      <c r="A21" s="2">
        <v>17</v>
      </c>
      <c r="B21" s="6" t="s">
        <v>66</v>
      </c>
      <c r="C21" s="3">
        <f>+VLOOKUP(EMPLEADOS!$D$4,EMPLEADOS!$S$9:$T$20,2,0)</f>
        <v>31</v>
      </c>
      <c r="D21" s="7">
        <f ca="1">+VLOOKUP(A21,EMPLEADOS!$A$6:$G$535,7,0)</f>
        <v>0</v>
      </c>
      <c r="E21" s="8">
        <f t="shared" ca="1" si="2"/>
        <v>0</v>
      </c>
      <c r="F21" s="8">
        <f t="shared" ca="1" si="0"/>
        <v>0</v>
      </c>
      <c r="G21" s="8">
        <f t="shared" ca="1" si="1"/>
        <v>0</v>
      </c>
      <c r="H21" s="8">
        <f t="shared" ca="1" si="3"/>
        <v>0</v>
      </c>
      <c r="I21" s="8">
        <f t="shared" ca="1" si="4"/>
        <v>0</v>
      </c>
      <c r="J21" s="8">
        <f t="shared" ca="1" si="5"/>
        <v>0</v>
      </c>
      <c r="K21" s="8">
        <f t="shared" ca="1" si="6"/>
        <v>0</v>
      </c>
      <c r="L21" s="8">
        <f t="shared" ca="1" si="7"/>
        <v>0</v>
      </c>
      <c r="M21" s="8">
        <f t="shared" ca="1" si="8"/>
        <v>0</v>
      </c>
      <c r="N21" s="8">
        <f t="shared" ca="1" si="9"/>
        <v>0</v>
      </c>
      <c r="O21" s="8">
        <f t="shared" ca="1" si="10"/>
        <v>0</v>
      </c>
      <c r="P21" s="8">
        <f t="shared" ca="1" si="11"/>
        <v>0</v>
      </c>
      <c r="Q21" s="8">
        <f t="shared" ca="1" si="12"/>
        <v>0</v>
      </c>
      <c r="R21" s="9">
        <f t="shared" ca="1" si="13"/>
        <v>0</v>
      </c>
    </row>
    <row r="22" spans="1:18" x14ac:dyDescent="0.2">
      <c r="A22" s="2">
        <v>18</v>
      </c>
      <c r="B22" s="6" t="s">
        <v>67</v>
      </c>
      <c r="C22" s="3">
        <f>+VLOOKUP(EMPLEADOS!$D$4,EMPLEADOS!$S$9:$T$20,2,0)</f>
        <v>31</v>
      </c>
      <c r="D22" s="7">
        <f ca="1">+VLOOKUP(A22,EMPLEADOS!$A$6:$G$535,7,0)</f>
        <v>0</v>
      </c>
      <c r="E22" s="8">
        <f t="shared" ca="1" si="2"/>
        <v>0</v>
      </c>
      <c r="F22" s="8">
        <f t="shared" ca="1" si="0"/>
        <v>0</v>
      </c>
      <c r="G22" s="8">
        <f t="shared" ca="1" si="1"/>
        <v>0</v>
      </c>
      <c r="H22" s="8">
        <f t="shared" ca="1" si="3"/>
        <v>0</v>
      </c>
      <c r="I22" s="8">
        <f t="shared" ca="1" si="4"/>
        <v>0</v>
      </c>
      <c r="J22" s="8">
        <f t="shared" ca="1" si="5"/>
        <v>0</v>
      </c>
      <c r="K22" s="8">
        <f t="shared" ca="1" si="6"/>
        <v>0</v>
      </c>
      <c r="L22" s="8">
        <f t="shared" ca="1" si="7"/>
        <v>0</v>
      </c>
      <c r="M22" s="8">
        <f t="shared" ca="1" si="8"/>
        <v>0</v>
      </c>
      <c r="N22" s="8">
        <f t="shared" ca="1" si="9"/>
        <v>0</v>
      </c>
      <c r="O22" s="8">
        <f t="shared" ca="1" si="10"/>
        <v>0</v>
      </c>
      <c r="P22" s="8">
        <f t="shared" ca="1" si="11"/>
        <v>0</v>
      </c>
      <c r="Q22" s="8">
        <f t="shared" ca="1" si="12"/>
        <v>0</v>
      </c>
      <c r="R22" s="9">
        <f t="shared" ca="1" si="13"/>
        <v>0</v>
      </c>
    </row>
    <row r="23" spans="1:18" x14ac:dyDescent="0.2">
      <c r="A23" s="2">
        <v>19</v>
      </c>
      <c r="B23" s="6" t="s">
        <v>68</v>
      </c>
      <c r="C23" s="3">
        <f>+VLOOKUP(EMPLEADOS!$D$4,EMPLEADOS!$S$9:$T$20,2,0)</f>
        <v>31</v>
      </c>
      <c r="D23" s="7">
        <f ca="1">+VLOOKUP(A23,EMPLEADOS!$A$6:$G$535,7,0)</f>
        <v>0</v>
      </c>
      <c r="E23" s="8">
        <f t="shared" ca="1" si="2"/>
        <v>0</v>
      </c>
      <c r="F23" s="8">
        <f t="shared" ca="1" si="0"/>
        <v>0</v>
      </c>
      <c r="G23" s="8">
        <f t="shared" ca="1" si="1"/>
        <v>0</v>
      </c>
      <c r="H23" s="8">
        <f t="shared" ca="1" si="3"/>
        <v>0</v>
      </c>
      <c r="I23" s="8">
        <f t="shared" ca="1" si="4"/>
        <v>0</v>
      </c>
      <c r="J23" s="8">
        <f t="shared" ca="1" si="5"/>
        <v>0</v>
      </c>
      <c r="K23" s="8">
        <f t="shared" ca="1" si="6"/>
        <v>0</v>
      </c>
      <c r="L23" s="8">
        <f t="shared" ca="1" si="7"/>
        <v>0</v>
      </c>
      <c r="M23" s="8">
        <f t="shared" ca="1" si="8"/>
        <v>0</v>
      </c>
      <c r="N23" s="8">
        <f t="shared" ca="1" si="9"/>
        <v>0</v>
      </c>
      <c r="O23" s="8">
        <f t="shared" ca="1" si="10"/>
        <v>0</v>
      </c>
      <c r="P23" s="8">
        <f t="shared" ca="1" si="11"/>
        <v>0</v>
      </c>
      <c r="Q23" s="8">
        <f t="shared" ca="1" si="12"/>
        <v>0</v>
      </c>
      <c r="R23" s="9">
        <f t="shared" ca="1" si="13"/>
        <v>0</v>
      </c>
    </row>
    <row r="24" spans="1:18" x14ac:dyDescent="0.2">
      <c r="A24" s="2">
        <v>20</v>
      </c>
      <c r="B24" s="6" t="s">
        <v>69</v>
      </c>
      <c r="C24" s="3">
        <f>+VLOOKUP(EMPLEADOS!$D$4,EMPLEADOS!$S$9:$T$20,2,0)</f>
        <v>31</v>
      </c>
      <c r="D24" s="7">
        <f ca="1">+VLOOKUP(A24,EMPLEADOS!$A$6:$G$535,7,0)</f>
        <v>0</v>
      </c>
      <c r="E24" s="8">
        <f t="shared" ca="1" si="2"/>
        <v>0</v>
      </c>
      <c r="F24" s="8">
        <f t="shared" ca="1" si="0"/>
        <v>0</v>
      </c>
      <c r="G24" s="8">
        <f t="shared" ca="1" si="1"/>
        <v>0</v>
      </c>
      <c r="H24" s="8">
        <f t="shared" ca="1" si="3"/>
        <v>0</v>
      </c>
      <c r="I24" s="8">
        <f t="shared" ca="1" si="4"/>
        <v>0</v>
      </c>
      <c r="J24" s="8">
        <f t="shared" ca="1" si="5"/>
        <v>0</v>
      </c>
      <c r="K24" s="8">
        <f t="shared" ca="1" si="6"/>
        <v>0</v>
      </c>
      <c r="L24" s="8">
        <f t="shared" ca="1" si="7"/>
        <v>0</v>
      </c>
      <c r="M24" s="8">
        <f t="shared" ca="1" si="8"/>
        <v>0</v>
      </c>
      <c r="N24" s="8">
        <f t="shared" ca="1" si="9"/>
        <v>0</v>
      </c>
      <c r="O24" s="8">
        <f t="shared" ca="1" si="10"/>
        <v>0</v>
      </c>
      <c r="P24" s="8">
        <f t="shared" ca="1" si="11"/>
        <v>0</v>
      </c>
      <c r="Q24" s="8">
        <f t="shared" ca="1" si="12"/>
        <v>0</v>
      </c>
      <c r="R24" s="9">
        <f t="shared" ca="1" si="13"/>
        <v>0</v>
      </c>
    </row>
    <row r="25" spans="1:18" x14ac:dyDescent="0.2">
      <c r="A25" s="2">
        <v>21</v>
      </c>
      <c r="B25" s="6" t="s">
        <v>70</v>
      </c>
      <c r="C25" s="3">
        <f>+VLOOKUP(EMPLEADOS!$D$4,EMPLEADOS!$S$9:$T$20,2,0)</f>
        <v>31</v>
      </c>
      <c r="D25" s="7">
        <f ca="1">+VLOOKUP(A25,EMPLEADOS!$A$6:$G$535,7,0)</f>
        <v>0</v>
      </c>
      <c r="E25" s="8">
        <f t="shared" ca="1" si="2"/>
        <v>0</v>
      </c>
      <c r="F25" s="8">
        <f t="shared" ca="1" si="0"/>
        <v>0</v>
      </c>
      <c r="G25" s="8">
        <f t="shared" ca="1" si="1"/>
        <v>0</v>
      </c>
      <c r="H25" s="8">
        <f t="shared" ca="1" si="3"/>
        <v>0</v>
      </c>
      <c r="I25" s="8">
        <f t="shared" ca="1" si="4"/>
        <v>0</v>
      </c>
      <c r="J25" s="8">
        <f t="shared" ca="1" si="5"/>
        <v>0</v>
      </c>
      <c r="K25" s="8">
        <f t="shared" ca="1" si="6"/>
        <v>0</v>
      </c>
      <c r="L25" s="8">
        <f t="shared" ca="1" si="7"/>
        <v>0</v>
      </c>
      <c r="M25" s="8">
        <f t="shared" ca="1" si="8"/>
        <v>0</v>
      </c>
      <c r="N25" s="8">
        <f t="shared" ca="1" si="9"/>
        <v>0</v>
      </c>
      <c r="O25" s="8">
        <f t="shared" ca="1" si="10"/>
        <v>0</v>
      </c>
      <c r="P25" s="8">
        <f t="shared" ca="1" si="11"/>
        <v>0</v>
      </c>
      <c r="Q25" s="8">
        <f t="shared" ca="1" si="12"/>
        <v>0</v>
      </c>
      <c r="R25" s="9">
        <f t="shared" ca="1" si="13"/>
        <v>0</v>
      </c>
    </row>
    <row r="26" spans="1:18" x14ac:dyDescent="0.2">
      <c r="A26" s="2">
        <v>22</v>
      </c>
      <c r="B26" s="6" t="s">
        <v>71</v>
      </c>
      <c r="C26" s="3">
        <f>+VLOOKUP(EMPLEADOS!$D$4,EMPLEADOS!$S$9:$T$20,2,0)</f>
        <v>31</v>
      </c>
      <c r="D26" s="7">
        <f ca="1">+VLOOKUP(A26,EMPLEADOS!$A$6:$G$535,7,0)</f>
        <v>0</v>
      </c>
      <c r="E26" s="8">
        <f t="shared" ca="1" si="2"/>
        <v>0</v>
      </c>
      <c r="F26" s="8">
        <f t="shared" ca="1" si="0"/>
        <v>0</v>
      </c>
      <c r="G26" s="8">
        <f t="shared" ca="1" si="1"/>
        <v>0</v>
      </c>
      <c r="H26" s="8">
        <f t="shared" ca="1" si="3"/>
        <v>0</v>
      </c>
      <c r="I26" s="8">
        <f t="shared" ca="1" si="4"/>
        <v>0</v>
      </c>
      <c r="J26" s="8">
        <f t="shared" ca="1" si="5"/>
        <v>0</v>
      </c>
      <c r="K26" s="8">
        <f t="shared" ca="1" si="6"/>
        <v>0</v>
      </c>
      <c r="L26" s="8">
        <f t="shared" ca="1" si="7"/>
        <v>0</v>
      </c>
      <c r="M26" s="8">
        <f t="shared" ca="1" si="8"/>
        <v>0</v>
      </c>
      <c r="N26" s="8">
        <f t="shared" ca="1" si="9"/>
        <v>0</v>
      </c>
      <c r="O26" s="8">
        <f t="shared" ca="1" si="10"/>
        <v>0</v>
      </c>
      <c r="P26" s="8">
        <f t="shared" ca="1" si="11"/>
        <v>0</v>
      </c>
      <c r="Q26" s="8">
        <f t="shared" ca="1" si="12"/>
        <v>0</v>
      </c>
      <c r="R26" s="9">
        <f t="shared" ca="1" si="13"/>
        <v>0</v>
      </c>
    </row>
    <row r="27" spans="1:18" x14ac:dyDescent="0.2">
      <c r="A27" s="2">
        <v>23</v>
      </c>
      <c r="B27" s="6" t="s">
        <v>72</v>
      </c>
      <c r="C27" s="3">
        <f>+VLOOKUP(EMPLEADOS!$D$4,EMPLEADOS!$S$9:$T$20,2,0)</f>
        <v>31</v>
      </c>
      <c r="D27" s="7">
        <f ca="1">+VLOOKUP(A27,EMPLEADOS!$A$6:$G$535,7,0)</f>
        <v>0</v>
      </c>
      <c r="E27" s="8">
        <f t="shared" ca="1" si="2"/>
        <v>0</v>
      </c>
      <c r="F27" s="8">
        <f t="shared" ca="1" si="0"/>
        <v>0</v>
      </c>
      <c r="G27" s="8">
        <f t="shared" ca="1" si="1"/>
        <v>0</v>
      </c>
      <c r="H27" s="8">
        <f t="shared" ca="1" si="3"/>
        <v>0</v>
      </c>
      <c r="I27" s="8">
        <f t="shared" ca="1" si="4"/>
        <v>0</v>
      </c>
      <c r="J27" s="8">
        <f t="shared" ca="1" si="5"/>
        <v>0</v>
      </c>
      <c r="K27" s="8">
        <f t="shared" ca="1" si="6"/>
        <v>0</v>
      </c>
      <c r="L27" s="8">
        <f t="shared" ca="1" si="7"/>
        <v>0</v>
      </c>
      <c r="M27" s="8">
        <f t="shared" ca="1" si="8"/>
        <v>0</v>
      </c>
      <c r="N27" s="8">
        <f t="shared" ca="1" si="9"/>
        <v>0</v>
      </c>
      <c r="O27" s="8">
        <f t="shared" ca="1" si="10"/>
        <v>0</v>
      </c>
      <c r="P27" s="8">
        <f t="shared" ca="1" si="11"/>
        <v>0</v>
      </c>
      <c r="Q27" s="8">
        <f t="shared" ca="1" si="12"/>
        <v>0</v>
      </c>
      <c r="R27" s="9">
        <f t="shared" ca="1" si="13"/>
        <v>0</v>
      </c>
    </row>
    <row r="28" spans="1:18" x14ac:dyDescent="0.2">
      <c r="A28" s="2">
        <v>24</v>
      </c>
      <c r="B28" s="6" t="s">
        <v>73</v>
      </c>
      <c r="C28" s="3">
        <f>+VLOOKUP(EMPLEADOS!$D$4,EMPLEADOS!$S$9:$T$20,2,0)</f>
        <v>31</v>
      </c>
      <c r="D28" s="7">
        <f ca="1">+VLOOKUP(A28,EMPLEADOS!$A$6:$G$535,7,0)</f>
        <v>0</v>
      </c>
      <c r="E28" s="8">
        <f t="shared" ca="1" si="2"/>
        <v>0</v>
      </c>
      <c r="F28" s="8">
        <f t="shared" ca="1" si="0"/>
        <v>0</v>
      </c>
      <c r="G28" s="8">
        <f t="shared" ca="1" si="1"/>
        <v>0</v>
      </c>
      <c r="H28" s="8">
        <f t="shared" ca="1" si="3"/>
        <v>0</v>
      </c>
      <c r="I28" s="8">
        <f t="shared" ca="1" si="4"/>
        <v>0</v>
      </c>
      <c r="J28" s="8">
        <f t="shared" ca="1" si="5"/>
        <v>0</v>
      </c>
      <c r="K28" s="8">
        <f t="shared" ca="1" si="6"/>
        <v>0</v>
      </c>
      <c r="L28" s="8">
        <f t="shared" ca="1" si="7"/>
        <v>0</v>
      </c>
      <c r="M28" s="8">
        <f t="shared" ca="1" si="8"/>
        <v>0</v>
      </c>
      <c r="N28" s="8">
        <f t="shared" ca="1" si="9"/>
        <v>0</v>
      </c>
      <c r="O28" s="8">
        <f t="shared" ca="1" si="10"/>
        <v>0</v>
      </c>
      <c r="P28" s="8">
        <f t="shared" ca="1" si="11"/>
        <v>0</v>
      </c>
      <c r="Q28" s="8">
        <f t="shared" ca="1" si="12"/>
        <v>0</v>
      </c>
      <c r="R28" s="9">
        <f t="shared" ca="1" si="13"/>
        <v>0</v>
      </c>
    </row>
    <row r="29" spans="1:18" x14ac:dyDescent="0.2">
      <c r="A29" s="2">
        <v>25</v>
      </c>
      <c r="B29" s="6" t="s">
        <v>74</v>
      </c>
      <c r="C29" s="3">
        <f>+VLOOKUP(EMPLEADOS!$D$4,EMPLEADOS!$S$9:$T$20,2,0)</f>
        <v>31</v>
      </c>
      <c r="D29" s="7">
        <f ca="1">+VLOOKUP(A29,EMPLEADOS!$A$6:$G$535,7,0)</f>
        <v>0</v>
      </c>
      <c r="E29" s="8">
        <f t="shared" ca="1" si="2"/>
        <v>0</v>
      </c>
      <c r="F29" s="8">
        <f t="shared" ca="1" si="0"/>
        <v>0</v>
      </c>
      <c r="G29" s="8">
        <f t="shared" ca="1" si="1"/>
        <v>0</v>
      </c>
      <c r="H29" s="8">
        <f t="shared" ca="1" si="3"/>
        <v>0</v>
      </c>
      <c r="I29" s="8">
        <f t="shared" ca="1" si="4"/>
        <v>0</v>
      </c>
      <c r="J29" s="8">
        <f t="shared" ca="1" si="5"/>
        <v>0</v>
      </c>
      <c r="K29" s="8">
        <f t="shared" ca="1" si="6"/>
        <v>0</v>
      </c>
      <c r="L29" s="8">
        <f t="shared" ca="1" si="7"/>
        <v>0</v>
      </c>
      <c r="M29" s="8">
        <f t="shared" ca="1" si="8"/>
        <v>0</v>
      </c>
      <c r="N29" s="8">
        <f t="shared" ca="1" si="9"/>
        <v>0</v>
      </c>
      <c r="O29" s="8">
        <f t="shared" ca="1" si="10"/>
        <v>0</v>
      </c>
      <c r="P29" s="8">
        <f t="shared" ca="1" si="11"/>
        <v>0</v>
      </c>
      <c r="Q29" s="8">
        <f t="shared" ca="1" si="12"/>
        <v>0</v>
      </c>
      <c r="R29" s="9">
        <f t="shared" ca="1" si="13"/>
        <v>0</v>
      </c>
    </row>
    <row r="30" spans="1:18" x14ac:dyDescent="0.2">
      <c r="A30" s="2">
        <v>26</v>
      </c>
      <c r="B30" s="6" t="s">
        <v>75</v>
      </c>
      <c r="C30" s="3">
        <f>+VLOOKUP(EMPLEADOS!$D$4,EMPLEADOS!$S$9:$T$20,2,0)</f>
        <v>31</v>
      </c>
      <c r="D30" s="7">
        <f ca="1">+VLOOKUP(A30,EMPLEADOS!$A$6:$G$535,7,0)</f>
        <v>0</v>
      </c>
      <c r="E30" s="8">
        <f t="shared" ca="1" si="2"/>
        <v>0</v>
      </c>
      <c r="F30" s="8">
        <f t="shared" ca="1" si="0"/>
        <v>0</v>
      </c>
      <c r="G30" s="8">
        <f t="shared" ca="1" si="1"/>
        <v>0</v>
      </c>
      <c r="H30" s="8">
        <f t="shared" ca="1" si="3"/>
        <v>0</v>
      </c>
      <c r="I30" s="8">
        <f t="shared" ca="1" si="4"/>
        <v>0</v>
      </c>
      <c r="J30" s="8">
        <f t="shared" ca="1" si="5"/>
        <v>0</v>
      </c>
      <c r="K30" s="8">
        <f t="shared" ca="1" si="6"/>
        <v>0</v>
      </c>
      <c r="L30" s="8">
        <f t="shared" ca="1" si="7"/>
        <v>0</v>
      </c>
      <c r="M30" s="8">
        <f t="shared" ca="1" si="8"/>
        <v>0</v>
      </c>
      <c r="N30" s="8">
        <f t="shared" ca="1" si="9"/>
        <v>0</v>
      </c>
      <c r="O30" s="8">
        <f t="shared" ca="1" si="10"/>
        <v>0</v>
      </c>
      <c r="P30" s="8">
        <f t="shared" ca="1" si="11"/>
        <v>0</v>
      </c>
      <c r="Q30" s="8">
        <f t="shared" ca="1" si="12"/>
        <v>0</v>
      </c>
      <c r="R30" s="9">
        <f t="shared" ca="1" si="13"/>
        <v>0</v>
      </c>
    </row>
    <row r="31" spans="1:18" x14ac:dyDescent="0.2">
      <c r="A31" s="2">
        <v>27</v>
      </c>
      <c r="B31" s="6" t="s">
        <v>76</v>
      </c>
      <c r="C31" s="3">
        <f>+VLOOKUP(EMPLEADOS!$D$4,EMPLEADOS!$S$9:$T$20,2,0)</f>
        <v>31</v>
      </c>
      <c r="D31" s="7">
        <f ca="1">+VLOOKUP(A31,EMPLEADOS!$A$6:$G$535,7,0)</f>
        <v>0</v>
      </c>
      <c r="E31" s="8">
        <f t="shared" ca="1" si="2"/>
        <v>0</v>
      </c>
      <c r="F31" s="8">
        <f t="shared" ca="1" si="0"/>
        <v>0</v>
      </c>
      <c r="G31" s="8">
        <f t="shared" ca="1" si="1"/>
        <v>0</v>
      </c>
      <c r="H31" s="8">
        <f t="shared" ca="1" si="3"/>
        <v>0</v>
      </c>
      <c r="I31" s="8">
        <f t="shared" ca="1" si="4"/>
        <v>0</v>
      </c>
      <c r="J31" s="8">
        <f t="shared" ca="1" si="5"/>
        <v>0</v>
      </c>
      <c r="K31" s="8">
        <f t="shared" ca="1" si="6"/>
        <v>0</v>
      </c>
      <c r="L31" s="8">
        <f t="shared" ca="1" si="7"/>
        <v>0</v>
      </c>
      <c r="M31" s="8">
        <f t="shared" ca="1" si="8"/>
        <v>0</v>
      </c>
      <c r="N31" s="8">
        <f t="shared" ca="1" si="9"/>
        <v>0</v>
      </c>
      <c r="O31" s="8">
        <f t="shared" ca="1" si="10"/>
        <v>0</v>
      </c>
      <c r="P31" s="8">
        <f t="shared" ca="1" si="11"/>
        <v>0</v>
      </c>
      <c r="Q31" s="8">
        <f t="shared" ca="1" si="12"/>
        <v>0</v>
      </c>
      <c r="R31" s="9">
        <f t="shared" ca="1" si="13"/>
        <v>0</v>
      </c>
    </row>
    <row r="32" spans="1:18" x14ac:dyDescent="0.2">
      <c r="A32" s="2">
        <v>28</v>
      </c>
      <c r="B32" s="6" t="s">
        <v>77</v>
      </c>
      <c r="C32" s="3">
        <f>+VLOOKUP(EMPLEADOS!$D$4,EMPLEADOS!$S$9:$T$20,2,0)</f>
        <v>31</v>
      </c>
      <c r="D32" s="7">
        <f ca="1">+VLOOKUP(A32,EMPLEADOS!$A$6:$G$535,7,0)</f>
        <v>0</v>
      </c>
      <c r="E32" s="8">
        <f t="shared" ca="1" si="2"/>
        <v>0</v>
      </c>
      <c r="F32" s="8">
        <f t="shared" ca="1" si="0"/>
        <v>0</v>
      </c>
      <c r="G32" s="8">
        <f t="shared" ca="1" si="1"/>
        <v>0</v>
      </c>
      <c r="H32" s="8">
        <f t="shared" ca="1" si="3"/>
        <v>0</v>
      </c>
      <c r="I32" s="8">
        <f t="shared" ca="1" si="4"/>
        <v>0</v>
      </c>
      <c r="J32" s="8">
        <f t="shared" ca="1" si="5"/>
        <v>0</v>
      </c>
      <c r="K32" s="8">
        <f t="shared" ca="1" si="6"/>
        <v>0</v>
      </c>
      <c r="L32" s="8">
        <f t="shared" ca="1" si="7"/>
        <v>0</v>
      </c>
      <c r="M32" s="8">
        <f t="shared" ca="1" si="8"/>
        <v>0</v>
      </c>
      <c r="N32" s="8">
        <f t="shared" ca="1" si="9"/>
        <v>0</v>
      </c>
      <c r="O32" s="8">
        <f t="shared" ca="1" si="10"/>
        <v>0</v>
      </c>
      <c r="P32" s="8">
        <f t="shared" ca="1" si="11"/>
        <v>0</v>
      </c>
      <c r="Q32" s="8">
        <f t="shared" ca="1" si="12"/>
        <v>0</v>
      </c>
      <c r="R32" s="9">
        <f t="shared" ca="1" si="13"/>
        <v>0</v>
      </c>
    </row>
    <row r="33" spans="1:18" x14ac:dyDescent="0.2">
      <c r="A33" s="2">
        <v>29</v>
      </c>
      <c r="B33" s="6" t="s">
        <v>78</v>
      </c>
      <c r="C33" s="3">
        <f>+VLOOKUP(EMPLEADOS!$D$4,EMPLEADOS!$S$9:$T$20,2,0)</f>
        <v>31</v>
      </c>
      <c r="D33" s="7">
        <f ca="1">+VLOOKUP(A33,EMPLEADOS!$A$6:$G$535,7,0)</f>
        <v>0</v>
      </c>
      <c r="E33" s="8">
        <f t="shared" ca="1" si="2"/>
        <v>0</v>
      </c>
      <c r="F33" s="8">
        <f t="shared" ca="1" si="0"/>
        <v>0</v>
      </c>
      <c r="G33" s="8">
        <f t="shared" ca="1" si="1"/>
        <v>0</v>
      </c>
      <c r="H33" s="8">
        <f t="shared" ca="1" si="3"/>
        <v>0</v>
      </c>
      <c r="I33" s="8">
        <f t="shared" ca="1" si="4"/>
        <v>0</v>
      </c>
      <c r="J33" s="8">
        <f t="shared" ca="1" si="5"/>
        <v>0</v>
      </c>
      <c r="K33" s="8">
        <f t="shared" ca="1" si="6"/>
        <v>0</v>
      </c>
      <c r="L33" s="8">
        <f t="shared" ca="1" si="7"/>
        <v>0</v>
      </c>
      <c r="M33" s="8">
        <f t="shared" ca="1" si="8"/>
        <v>0</v>
      </c>
      <c r="N33" s="8">
        <f t="shared" ca="1" si="9"/>
        <v>0</v>
      </c>
      <c r="O33" s="8">
        <f t="shared" ca="1" si="10"/>
        <v>0</v>
      </c>
      <c r="P33" s="8">
        <f t="shared" ca="1" si="11"/>
        <v>0</v>
      </c>
      <c r="Q33" s="8">
        <f t="shared" ca="1" si="12"/>
        <v>0</v>
      </c>
      <c r="R33" s="9">
        <f t="shared" ca="1" si="13"/>
        <v>0</v>
      </c>
    </row>
    <row r="34" spans="1:18" x14ac:dyDescent="0.2">
      <c r="A34" s="2">
        <v>30</v>
      </c>
      <c r="B34" s="6" t="s">
        <v>79</v>
      </c>
      <c r="C34" s="3">
        <f>+VLOOKUP(EMPLEADOS!$D$4,EMPLEADOS!$S$9:$T$20,2,0)</f>
        <v>31</v>
      </c>
      <c r="D34" s="7">
        <f ca="1">+VLOOKUP(A34,EMPLEADOS!$A$6:$G$535,7,0)</f>
        <v>0</v>
      </c>
      <c r="E34" s="8">
        <f t="shared" ca="1" si="2"/>
        <v>0</v>
      </c>
      <c r="F34" s="8">
        <f t="shared" ca="1" si="0"/>
        <v>0</v>
      </c>
      <c r="G34" s="8">
        <f t="shared" ca="1" si="1"/>
        <v>0</v>
      </c>
      <c r="H34" s="8">
        <f t="shared" ca="1" si="3"/>
        <v>0</v>
      </c>
      <c r="I34" s="8">
        <f t="shared" ca="1" si="4"/>
        <v>0</v>
      </c>
      <c r="J34" s="8">
        <f t="shared" ca="1" si="5"/>
        <v>0</v>
      </c>
      <c r="K34" s="8">
        <f t="shared" ca="1" si="6"/>
        <v>0</v>
      </c>
      <c r="L34" s="8">
        <f t="shared" ca="1" si="7"/>
        <v>0</v>
      </c>
      <c r="M34" s="8">
        <f t="shared" ca="1" si="8"/>
        <v>0</v>
      </c>
      <c r="N34" s="8">
        <f t="shared" ca="1" si="9"/>
        <v>0</v>
      </c>
      <c r="O34" s="8">
        <f t="shared" ca="1" si="10"/>
        <v>0</v>
      </c>
      <c r="P34" s="8">
        <f t="shared" ca="1" si="11"/>
        <v>0</v>
      </c>
      <c r="Q34" s="8">
        <f t="shared" ca="1" si="12"/>
        <v>0</v>
      </c>
      <c r="R34" s="9">
        <f t="shared" ca="1" si="13"/>
        <v>0</v>
      </c>
    </row>
    <row r="35" spans="1:18" x14ac:dyDescent="0.2">
      <c r="A35" s="2">
        <v>31</v>
      </c>
      <c r="B35" s="6" t="s">
        <v>80</v>
      </c>
      <c r="C35" s="3">
        <f>+VLOOKUP(EMPLEADOS!$D$4,EMPLEADOS!$S$9:$T$20,2,0)</f>
        <v>31</v>
      </c>
      <c r="D35" s="7">
        <f ca="1">+VLOOKUP(A35,EMPLEADOS!$A$6:$G$535,7,0)</f>
        <v>0</v>
      </c>
      <c r="E35" s="8">
        <f t="shared" ca="1" si="2"/>
        <v>0</v>
      </c>
      <c r="F35" s="8">
        <f t="shared" ca="1" si="0"/>
        <v>0</v>
      </c>
      <c r="G35" s="8">
        <f t="shared" ca="1" si="1"/>
        <v>0</v>
      </c>
      <c r="H35" s="8">
        <f t="shared" ca="1" si="3"/>
        <v>0</v>
      </c>
      <c r="I35" s="8">
        <f t="shared" ca="1" si="4"/>
        <v>0</v>
      </c>
      <c r="J35" s="8">
        <f t="shared" ca="1" si="5"/>
        <v>0</v>
      </c>
      <c r="K35" s="8">
        <f t="shared" ca="1" si="6"/>
        <v>0</v>
      </c>
      <c r="L35" s="8">
        <f t="shared" ca="1" si="7"/>
        <v>0</v>
      </c>
      <c r="M35" s="8">
        <f t="shared" ca="1" si="8"/>
        <v>0</v>
      </c>
      <c r="N35" s="8">
        <f t="shared" ca="1" si="9"/>
        <v>0</v>
      </c>
      <c r="O35" s="8">
        <f t="shared" ca="1" si="10"/>
        <v>0</v>
      </c>
      <c r="P35" s="8">
        <f t="shared" ca="1" si="11"/>
        <v>0</v>
      </c>
      <c r="Q35" s="8">
        <f t="shared" ca="1" si="12"/>
        <v>0</v>
      </c>
      <c r="R35" s="9">
        <f t="shared" ca="1" si="13"/>
        <v>0</v>
      </c>
    </row>
    <row r="36" spans="1:18" x14ac:dyDescent="0.2">
      <c r="A36" s="2">
        <v>32</v>
      </c>
      <c r="B36" s="6" t="s">
        <v>81</v>
      </c>
      <c r="C36" s="3">
        <f>+VLOOKUP(EMPLEADOS!$D$4,EMPLEADOS!$S$9:$T$20,2,0)</f>
        <v>31</v>
      </c>
      <c r="D36" s="7">
        <f ca="1">+VLOOKUP(A36,EMPLEADOS!$A$6:$G$535,7,0)</f>
        <v>0</v>
      </c>
      <c r="E36" s="8">
        <f t="shared" ca="1" si="2"/>
        <v>0</v>
      </c>
      <c r="F36" s="8">
        <f t="shared" ca="1" si="0"/>
        <v>0</v>
      </c>
      <c r="G36" s="8">
        <f t="shared" ca="1" si="1"/>
        <v>0</v>
      </c>
      <c r="H36" s="8">
        <f t="shared" ca="1" si="3"/>
        <v>0</v>
      </c>
      <c r="I36" s="8">
        <f t="shared" ca="1" si="4"/>
        <v>0</v>
      </c>
      <c r="J36" s="8">
        <f t="shared" ca="1" si="5"/>
        <v>0</v>
      </c>
      <c r="K36" s="8">
        <f t="shared" ca="1" si="6"/>
        <v>0</v>
      </c>
      <c r="L36" s="8">
        <f t="shared" ca="1" si="7"/>
        <v>0</v>
      </c>
      <c r="M36" s="8">
        <f t="shared" ca="1" si="8"/>
        <v>0</v>
      </c>
      <c r="N36" s="8">
        <f t="shared" ca="1" si="9"/>
        <v>0</v>
      </c>
      <c r="O36" s="8">
        <f t="shared" ca="1" si="10"/>
        <v>0</v>
      </c>
      <c r="P36" s="8">
        <f t="shared" ca="1" si="11"/>
        <v>0</v>
      </c>
      <c r="Q36" s="8">
        <f t="shared" ca="1" si="12"/>
        <v>0</v>
      </c>
      <c r="R36" s="9">
        <f t="shared" ca="1" si="13"/>
        <v>0</v>
      </c>
    </row>
    <row r="37" spans="1:18" x14ac:dyDescent="0.2">
      <c r="A37" s="2">
        <v>33</v>
      </c>
      <c r="B37" s="6" t="s">
        <v>82</v>
      </c>
      <c r="C37" s="3">
        <f>+VLOOKUP(EMPLEADOS!$D$4,EMPLEADOS!$S$9:$T$20,2,0)</f>
        <v>31</v>
      </c>
      <c r="D37" s="7">
        <f ca="1">+VLOOKUP(A37,EMPLEADOS!$A$6:$G$535,7,0)</f>
        <v>0</v>
      </c>
      <c r="E37" s="8">
        <f t="shared" ca="1" si="2"/>
        <v>0</v>
      </c>
      <c r="F37" s="8">
        <f t="shared" ca="1" si="0"/>
        <v>0</v>
      </c>
      <c r="G37" s="8">
        <f t="shared" ca="1" si="1"/>
        <v>0</v>
      </c>
      <c r="H37" s="8">
        <f t="shared" ca="1" si="3"/>
        <v>0</v>
      </c>
      <c r="I37" s="8">
        <f t="shared" ca="1" si="4"/>
        <v>0</v>
      </c>
      <c r="J37" s="8">
        <f t="shared" ca="1" si="5"/>
        <v>0</v>
      </c>
      <c r="K37" s="8">
        <f t="shared" ca="1" si="6"/>
        <v>0</v>
      </c>
      <c r="L37" s="8">
        <f t="shared" ca="1" si="7"/>
        <v>0</v>
      </c>
      <c r="M37" s="8">
        <f t="shared" ca="1" si="8"/>
        <v>0</v>
      </c>
      <c r="N37" s="8">
        <f t="shared" ca="1" si="9"/>
        <v>0</v>
      </c>
      <c r="O37" s="8">
        <f t="shared" ca="1" si="10"/>
        <v>0</v>
      </c>
      <c r="P37" s="8">
        <f t="shared" ca="1" si="11"/>
        <v>0</v>
      </c>
      <c r="Q37" s="8">
        <f t="shared" ca="1" si="12"/>
        <v>0</v>
      </c>
      <c r="R37" s="9">
        <f t="shared" ca="1" si="13"/>
        <v>0</v>
      </c>
    </row>
    <row r="38" spans="1:18" x14ac:dyDescent="0.2">
      <c r="A38" s="2">
        <v>34</v>
      </c>
      <c r="B38" s="6" t="s">
        <v>83</v>
      </c>
      <c r="C38" s="3">
        <f>+VLOOKUP(EMPLEADOS!$D$4,EMPLEADOS!$S$9:$T$20,2,0)</f>
        <v>31</v>
      </c>
      <c r="D38" s="7">
        <f ca="1">+VLOOKUP(A38,EMPLEADOS!$A$6:$G$535,7,0)</f>
        <v>0</v>
      </c>
      <c r="E38" s="8">
        <f t="shared" ca="1" si="2"/>
        <v>0</v>
      </c>
      <c r="F38" s="8">
        <f t="shared" ca="1" si="0"/>
        <v>0</v>
      </c>
      <c r="G38" s="8">
        <f t="shared" ca="1" si="1"/>
        <v>0</v>
      </c>
      <c r="H38" s="8">
        <f t="shared" ca="1" si="3"/>
        <v>0</v>
      </c>
      <c r="I38" s="8">
        <f t="shared" ca="1" si="4"/>
        <v>0</v>
      </c>
      <c r="J38" s="8">
        <f t="shared" ca="1" si="5"/>
        <v>0</v>
      </c>
      <c r="K38" s="8">
        <f t="shared" ca="1" si="6"/>
        <v>0</v>
      </c>
      <c r="L38" s="8">
        <f t="shared" ca="1" si="7"/>
        <v>0</v>
      </c>
      <c r="M38" s="8">
        <f t="shared" ca="1" si="8"/>
        <v>0</v>
      </c>
      <c r="N38" s="8">
        <f t="shared" ca="1" si="9"/>
        <v>0</v>
      </c>
      <c r="O38" s="8">
        <f t="shared" ca="1" si="10"/>
        <v>0</v>
      </c>
      <c r="P38" s="8">
        <f t="shared" ca="1" si="11"/>
        <v>0</v>
      </c>
      <c r="Q38" s="8">
        <f t="shared" ca="1" si="12"/>
        <v>0</v>
      </c>
      <c r="R38" s="9">
        <f t="shared" ca="1" si="13"/>
        <v>0</v>
      </c>
    </row>
    <row r="39" spans="1:18" x14ac:dyDescent="0.2">
      <c r="A39" s="2">
        <v>35</v>
      </c>
      <c r="B39" s="6" t="s">
        <v>84</v>
      </c>
      <c r="C39" s="3">
        <f>+VLOOKUP(EMPLEADOS!$D$4,EMPLEADOS!$S$9:$T$20,2,0)</f>
        <v>31</v>
      </c>
      <c r="D39" s="7">
        <f ca="1">+VLOOKUP(A39,EMPLEADOS!$A$6:$G$535,7,0)</f>
        <v>0</v>
      </c>
      <c r="E39" s="8">
        <f t="shared" ca="1" si="2"/>
        <v>0</v>
      </c>
      <c r="F39" s="8">
        <f t="shared" ca="1" si="0"/>
        <v>0</v>
      </c>
      <c r="G39" s="8">
        <f t="shared" ca="1" si="1"/>
        <v>0</v>
      </c>
      <c r="H39" s="8">
        <f t="shared" ca="1" si="3"/>
        <v>0</v>
      </c>
      <c r="I39" s="8">
        <f t="shared" ca="1" si="4"/>
        <v>0</v>
      </c>
      <c r="J39" s="8">
        <f t="shared" ca="1" si="5"/>
        <v>0</v>
      </c>
      <c r="K39" s="8">
        <f t="shared" ca="1" si="6"/>
        <v>0</v>
      </c>
      <c r="L39" s="8">
        <f t="shared" ca="1" si="7"/>
        <v>0</v>
      </c>
      <c r="M39" s="8">
        <f t="shared" ca="1" si="8"/>
        <v>0</v>
      </c>
      <c r="N39" s="8">
        <f t="shared" ca="1" si="9"/>
        <v>0</v>
      </c>
      <c r="O39" s="8">
        <f t="shared" ca="1" si="10"/>
        <v>0</v>
      </c>
      <c r="P39" s="8">
        <f t="shared" ca="1" si="11"/>
        <v>0</v>
      </c>
      <c r="Q39" s="8">
        <f t="shared" ca="1" si="12"/>
        <v>0</v>
      </c>
      <c r="R39" s="9">
        <f t="shared" ca="1" si="13"/>
        <v>0</v>
      </c>
    </row>
    <row r="40" spans="1:18" x14ac:dyDescent="0.2">
      <c r="A40" s="2">
        <v>36</v>
      </c>
      <c r="B40" s="6"/>
      <c r="C40" s="3">
        <f>+VLOOKUP(EMPLEADOS!$D$4,EMPLEADOS!$S$9:$T$20,2,0)</f>
        <v>31</v>
      </c>
      <c r="D40" s="7">
        <f ca="1">+VLOOKUP(A40,EMPLEADOS!$A$6:$G$535,7,0)</f>
        <v>0</v>
      </c>
      <c r="E40" s="8">
        <f t="shared" ca="1" si="2"/>
        <v>0</v>
      </c>
      <c r="F40" s="8">
        <f t="shared" ref="F40:F54" ca="1" si="14">ROUND(IF(((D40*C40)-(3*C40*$C$1))*$F$2&gt;0,((D40*C40)-(3*C40*$C$1))*$F$2,0),2)</f>
        <v>0</v>
      </c>
      <c r="G40" s="8">
        <f t="shared" ref="G40:G54" ca="1" si="15">ROUND(IF(((D40*C40)-(3*C40*$C$1))*$G$2&gt;0,((D40*C40)-(3*C40*$C$1))*$G$2,0),2)</f>
        <v>0</v>
      </c>
      <c r="H40" s="8">
        <f t="shared" ref="H40:H54" ca="1" si="16">ROUND(D40*$H$2*C40,2)</f>
        <v>0</v>
      </c>
      <c r="I40" s="8">
        <f t="shared" ref="I40:I54" ca="1" si="17">ROUND(D40*$I$2*C40,2)</f>
        <v>0</v>
      </c>
      <c r="J40" s="8">
        <f t="shared" ref="J40:J54" ca="1" si="18">ROUND(D40*$J$2*C40,2)</f>
        <v>0</v>
      </c>
      <c r="K40" s="8">
        <f t="shared" ref="K40:K54" ca="1" si="19">ROUND(D40*$K$2*C40,2)</f>
        <v>0</v>
      </c>
      <c r="L40" s="8">
        <f t="shared" ref="L40:L54" ca="1" si="20">ROUND(D40*$L$2*C40,2)</f>
        <v>0</v>
      </c>
      <c r="M40" s="8">
        <f t="shared" ref="M40:M54" ca="1" si="21">ROUND(D40*$M$2*C40,2)</f>
        <v>0</v>
      </c>
      <c r="N40" s="8">
        <f t="shared" ref="N40:N54" ca="1" si="22">ROUND(D40*$N$2*C40,2)</f>
        <v>0</v>
      </c>
      <c r="O40" s="8">
        <f t="shared" ref="O40:O54" ca="1" si="23">ROUND(D40*$O$2*C40,2)</f>
        <v>0</v>
      </c>
      <c r="P40" s="8">
        <f t="shared" ref="P40:P54" ca="1" si="24">E40+F40+H40+J40+L40+M40+O40</f>
        <v>0</v>
      </c>
      <c r="Q40" s="8">
        <f t="shared" ref="Q40:Q54" ca="1" si="25">G40+I40+K40+N40</f>
        <v>0</v>
      </c>
      <c r="R40" s="9">
        <f t="shared" ref="R40:R54" ca="1" si="26">P40+Q40</f>
        <v>0</v>
      </c>
    </row>
    <row r="41" spans="1:18" x14ac:dyDescent="0.2">
      <c r="A41" s="2">
        <v>37</v>
      </c>
      <c r="B41" s="6"/>
      <c r="C41" s="3">
        <f>+VLOOKUP(EMPLEADOS!$D$4,EMPLEADOS!$S$9:$T$20,2,0)</f>
        <v>31</v>
      </c>
      <c r="D41" s="7">
        <f ca="1">+VLOOKUP(A41,EMPLEADOS!$A$6:$G$535,7,0)</f>
        <v>0</v>
      </c>
      <c r="E41" s="8">
        <f t="shared" ca="1" si="2"/>
        <v>0</v>
      </c>
      <c r="F41" s="8">
        <f t="shared" ca="1" si="14"/>
        <v>0</v>
      </c>
      <c r="G41" s="8">
        <f t="shared" ca="1" si="15"/>
        <v>0</v>
      </c>
      <c r="H41" s="8">
        <f t="shared" ca="1" si="16"/>
        <v>0</v>
      </c>
      <c r="I41" s="8">
        <f t="shared" ca="1" si="17"/>
        <v>0</v>
      </c>
      <c r="J41" s="8">
        <f t="shared" ca="1" si="18"/>
        <v>0</v>
      </c>
      <c r="K41" s="8">
        <f t="shared" ca="1" si="19"/>
        <v>0</v>
      </c>
      <c r="L41" s="8">
        <f t="shared" ca="1" si="20"/>
        <v>0</v>
      </c>
      <c r="M41" s="8">
        <f t="shared" ca="1" si="21"/>
        <v>0</v>
      </c>
      <c r="N41" s="8">
        <f t="shared" ca="1" si="22"/>
        <v>0</v>
      </c>
      <c r="O41" s="8">
        <f t="shared" ca="1" si="23"/>
        <v>0</v>
      </c>
      <c r="P41" s="8">
        <f t="shared" ca="1" si="24"/>
        <v>0</v>
      </c>
      <c r="Q41" s="8">
        <f t="shared" ca="1" si="25"/>
        <v>0</v>
      </c>
      <c r="R41" s="9">
        <f t="shared" ca="1" si="26"/>
        <v>0</v>
      </c>
    </row>
    <row r="42" spans="1:18" x14ac:dyDescent="0.2">
      <c r="A42" s="2">
        <v>38</v>
      </c>
      <c r="B42" s="6"/>
      <c r="C42" s="3">
        <f>+VLOOKUP(EMPLEADOS!$D$4,EMPLEADOS!$S$9:$T$20,2,0)</f>
        <v>31</v>
      </c>
      <c r="D42" s="7">
        <f ca="1">+VLOOKUP(A42,EMPLEADOS!$A$6:$G$535,7,0)</f>
        <v>0</v>
      </c>
      <c r="E42" s="8">
        <f t="shared" ca="1" si="2"/>
        <v>0</v>
      </c>
      <c r="F42" s="8">
        <f t="shared" ca="1" si="14"/>
        <v>0</v>
      </c>
      <c r="G42" s="8">
        <f t="shared" ca="1" si="15"/>
        <v>0</v>
      </c>
      <c r="H42" s="8">
        <f t="shared" ca="1" si="16"/>
        <v>0</v>
      </c>
      <c r="I42" s="8">
        <f t="shared" ca="1" si="17"/>
        <v>0</v>
      </c>
      <c r="J42" s="8">
        <f t="shared" ca="1" si="18"/>
        <v>0</v>
      </c>
      <c r="K42" s="8">
        <f t="shared" ca="1" si="19"/>
        <v>0</v>
      </c>
      <c r="L42" s="8">
        <f t="shared" ca="1" si="20"/>
        <v>0</v>
      </c>
      <c r="M42" s="8">
        <f t="shared" ca="1" si="21"/>
        <v>0</v>
      </c>
      <c r="N42" s="8">
        <f t="shared" ca="1" si="22"/>
        <v>0</v>
      </c>
      <c r="O42" s="8">
        <f t="shared" ca="1" si="23"/>
        <v>0</v>
      </c>
      <c r="P42" s="8">
        <f t="shared" ca="1" si="24"/>
        <v>0</v>
      </c>
      <c r="Q42" s="8">
        <f t="shared" ca="1" si="25"/>
        <v>0</v>
      </c>
      <c r="R42" s="9">
        <f t="shared" ca="1" si="26"/>
        <v>0</v>
      </c>
    </row>
    <row r="43" spans="1:18" x14ac:dyDescent="0.2">
      <c r="A43" s="2">
        <v>39</v>
      </c>
      <c r="B43" s="6"/>
      <c r="C43" s="3">
        <f>+VLOOKUP(EMPLEADOS!$D$4,EMPLEADOS!$S$9:$T$20,2,0)</f>
        <v>31</v>
      </c>
      <c r="D43" s="7">
        <f ca="1">+VLOOKUP(A43,EMPLEADOS!$A$6:$G$535,7,0)</f>
        <v>0</v>
      </c>
      <c r="E43" s="8">
        <f t="shared" ca="1" si="2"/>
        <v>0</v>
      </c>
      <c r="F43" s="8">
        <f t="shared" ca="1" si="14"/>
        <v>0</v>
      </c>
      <c r="G43" s="8">
        <f t="shared" ca="1" si="15"/>
        <v>0</v>
      </c>
      <c r="H43" s="8">
        <f t="shared" ca="1" si="16"/>
        <v>0</v>
      </c>
      <c r="I43" s="8">
        <f t="shared" ca="1" si="17"/>
        <v>0</v>
      </c>
      <c r="J43" s="8">
        <f t="shared" ca="1" si="18"/>
        <v>0</v>
      </c>
      <c r="K43" s="8">
        <f t="shared" ca="1" si="19"/>
        <v>0</v>
      </c>
      <c r="L43" s="8">
        <f t="shared" ca="1" si="20"/>
        <v>0</v>
      </c>
      <c r="M43" s="8">
        <f t="shared" ca="1" si="21"/>
        <v>0</v>
      </c>
      <c r="N43" s="8">
        <f t="shared" ca="1" si="22"/>
        <v>0</v>
      </c>
      <c r="O43" s="8">
        <f t="shared" ca="1" si="23"/>
        <v>0</v>
      </c>
      <c r="P43" s="8">
        <f t="shared" ca="1" si="24"/>
        <v>0</v>
      </c>
      <c r="Q43" s="8">
        <f t="shared" ca="1" si="25"/>
        <v>0</v>
      </c>
      <c r="R43" s="9">
        <f t="shared" ca="1" si="26"/>
        <v>0</v>
      </c>
    </row>
    <row r="44" spans="1:18" x14ac:dyDescent="0.2">
      <c r="A44" s="2">
        <v>40</v>
      </c>
      <c r="B44" s="6"/>
      <c r="C44" s="3">
        <f>+VLOOKUP(EMPLEADOS!$D$4,EMPLEADOS!$S$9:$T$20,2,0)</f>
        <v>31</v>
      </c>
      <c r="D44" s="7">
        <f ca="1">+VLOOKUP(A44,EMPLEADOS!$A$6:$G$535,7,0)</f>
        <v>0</v>
      </c>
      <c r="E44" s="8">
        <f t="shared" ca="1" si="2"/>
        <v>0</v>
      </c>
      <c r="F44" s="8">
        <f t="shared" ca="1" si="14"/>
        <v>0</v>
      </c>
      <c r="G44" s="8">
        <f t="shared" ca="1" si="15"/>
        <v>0</v>
      </c>
      <c r="H44" s="8">
        <f t="shared" ca="1" si="16"/>
        <v>0</v>
      </c>
      <c r="I44" s="8">
        <f t="shared" ca="1" si="17"/>
        <v>0</v>
      </c>
      <c r="J44" s="8">
        <f t="shared" ca="1" si="18"/>
        <v>0</v>
      </c>
      <c r="K44" s="8">
        <f t="shared" ca="1" si="19"/>
        <v>0</v>
      </c>
      <c r="L44" s="8">
        <f t="shared" ca="1" si="20"/>
        <v>0</v>
      </c>
      <c r="M44" s="8">
        <f t="shared" ca="1" si="21"/>
        <v>0</v>
      </c>
      <c r="N44" s="8">
        <f t="shared" ca="1" si="22"/>
        <v>0</v>
      </c>
      <c r="O44" s="8">
        <f t="shared" ca="1" si="23"/>
        <v>0</v>
      </c>
      <c r="P44" s="8">
        <f t="shared" ca="1" si="24"/>
        <v>0</v>
      </c>
      <c r="Q44" s="8">
        <f t="shared" ca="1" si="25"/>
        <v>0</v>
      </c>
      <c r="R44" s="9">
        <f t="shared" ca="1" si="26"/>
        <v>0</v>
      </c>
    </row>
    <row r="45" spans="1:18" x14ac:dyDescent="0.2">
      <c r="A45" s="2">
        <v>41</v>
      </c>
      <c r="B45" s="6"/>
      <c r="C45" s="3">
        <f>+VLOOKUP(EMPLEADOS!$D$4,EMPLEADOS!$S$9:$T$20,2,0)</f>
        <v>31</v>
      </c>
      <c r="D45" s="7">
        <f ca="1">+VLOOKUP(A45,EMPLEADOS!$A$6:$G$535,7,0)</f>
        <v>0</v>
      </c>
      <c r="E45" s="8">
        <f t="shared" ca="1" si="2"/>
        <v>0</v>
      </c>
      <c r="F45" s="8">
        <f t="shared" ca="1" si="14"/>
        <v>0</v>
      </c>
      <c r="G45" s="8">
        <f t="shared" ca="1" si="15"/>
        <v>0</v>
      </c>
      <c r="H45" s="8">
        <f t="shared" ca="1" si="16"/>
        <v>0</v>
      </c>
      <c r="I45" s="8">
        <f t="shared" ca="1" si="17"/>
        <v>0</v>
      </c>
      <c r="J45" s="8">
        <f t="shared" ca="1" si="18"/>
        <v>0</v>
      </c>
      <c r="K45" s="8">
        <f t="shared" ca="1" si="19"/>
        <v>0</v>
      </c>
      <c r="L45" s="8">
        <f t="shared" ca="1" si="20"/>
        <v>0</v>
      </c>
      <c r="M45" s="8">
        <f t="shared" ca="1" si="21"/>
        <v>0</v>
      </c>
      <c r="N45" s="8">
        <f t="shared" ca="1" si="22"/>
        <v>0</v>
      </c>
      <c r="O45" s="8">
        <f t="shared" ca="1" si="23"/>
        <v>0</v>
      </c>
      <c r="P45" s="8">
        <f t="shared" ca="1" si="24"/>
        <v>0</v>
      </c>
      <c r="Q45" s="8">
        <f t="shared" ca="1" si="25"/>
        <v>0</v>
      </c>
      <c r="R45" s="9">
        <f t="shared" ca="1" si="26"/>
        <v>0</v>
      </c>
    </row>
    <row r="46" spans="1:18" x14ac:dyDescent="0.2">
      <c r="A46" s="2">
        <v>42</v>
      </c>
      <c r="B46" s="6"/>
      <c r="C46" s="3">
        <f>+VLOOKUP(EMPLEADOS!$D$4,EMPLEADOS!$S$9:$T$20,2,0)</f>
        <v>31</v>
      </c>
      <c r="D46" s="7">
        <f ca="1">+VLOOKUP(A46,EMPLEADOS!$A$6:$G$535,7,0)</f>
        <v>0</v>
      </c>
      <c r="E46" s="8">
        <f t="shared" ca="1" si="2"/>
        <v>0</v>
      </c>
      <c r="F46" s="8">
        <f t="shared" ca="1" si="14"/>
        <v>0</v>
      </c>
      <c r="G46" s="8">
        <f t="shared" ca="1" si="15"/>
        <v>0</v>
      </c>
      <c r="H46" s="8">
        <f t="shared" ca="1" si="16"/>
        <v>0</v>
      </c>
      <c r="I46" s="8">
        <f t="shared" ca="1" si="17"/>
        <v>0</v>
      </c>
      <c r="J46" s="8">
        <f t="shared" ca="1" si="18"/>
        <v>0</v>
      </c>
      <c r="K46" s="8">
        <f t="shared" ca="1" si="19"/>
        <v>0</v>
      </c>
      <c r="L46" s="8">
        <f t="shared" ca="1" si="20"/>
        <v>0</v>
      </c>
      <c r="M46" s="8">
        <f t="shared" ca="1" si="21"/>
        <v>0</v>
      </c>
      <c r="N46" s="8">
        <f t="shared" ca="1" si="22"/>
        <v>0</v>
      </c>
      <c r="O46" s="8">
        <f t="shared" ca="1" si="23"/>
        <v>0</v>
      </c>
      <c r="P46" s="8">
        <f t="shared" ca="1" si="24"/>
        <v>0</v>
      </c>
      <c r="Q46" s="8">
        <f t="shared" ca="1" si="25"/>
        <v>0</v>
      </c>
      <c r="R46" s="9">
        <f t="shared" ca="1" si="26"/>
        <v>0</v>
      </c>
    </row>
    <row r="47" spans="1:18" x14ac:dyDescent="0.2">
      <c r="A47" s="2">
        <v>43</v>
      </c>
      <c r="B47" s="6"/>
      <c r="C47" s="3">
        <f>+VLOOKUP(EMPLEADOS!$D$4,EMPLEADOS!$S$9:$T$20,2,0)</f>
        <v>31</v>
      </c>
      <c r="D47" s="7">
        <f ca="1">+VLOOKUP(A47,EMPLEADOS!$A$6:$G$535,7,0)</f>
        <v>0</v>
      </c>
      <c r="E47" s="8">
        <f t="shared" ca="1" si="2"/>
        <v>0</v>
      </c>
      <c r="F47" s="8">
        <f t="shared" ca="1" si="14"/>
        <v>0</v>
      </c>
      <c r="G47" s="8">
        <f t="shared" ca="1" si="15"/>
        <v>0</v>
      </c>
      <c r="H47" s="8">
        <f t="shared" ca="1" si="16"/>
        <v>0</v>
      </c>
      <c r="I47" s="8">
        <f t="shared" ca="1" si="17"/>
        <v>0</v>
      </c>
      <c r="J47" s="8">
        <f t="shared" ca="1" si="18"/>
        <v>0</v>
      </c>
      <c r="K47" s="8">
        <f t="shared" ca="1" si="19"/>
        <v>0</v>
      </c>
      <c r="L47" s="8">
        <f t="shared" ca="1" si="20"/>
        <v>0</v>
      </c>
      <c r="M47" s="8">
        <f t="shared" ca="1" si="21"/>
        <v>0</v>
      </c>
      <c r="N47" s="8">
        <f t="shared" ca="1" si="22"/>
        <v>0</v>
      </c>
      <c r="O47" s="8">
        <f t="shared" ca="1" si="23"/>
        <v>0</v>
      </c>
      <c r="P47" s="8">
        <f t="shared" ca="1" si="24"/>
        <v>0</v>
      </c>
      <c r="Q47" s="8">
        <f t="shared" ca="1" si="25"/>
        <v>0</v>
      </c>
      <c r="R47" s="9">
        <f t="shared" ca="1" si="26"/>
        <v>0</v>
      </c>
    </row>
    <row r="48" spans="1:18" x14ac:dyDescent="0.2">
      <c r="A48" s="2">
        <v>44</v>
      </c>
      <c r="B48" s="6"/>
      <c r="C48" s="3">
        <f>+VLOOKUP(EMPLEADOS!$D$4,EMPLEADOS!$S$9:$T$20,2,0)</f>
        <v>31</v>
      </c>
      <c r="D48" s="7">
        <f ca="1">+VLOOKUP(A48,EMPLEADOS!$A$6:$G$535,7,0)</f>
        <v>0</v>
      </c>
      <c r="E48" s="8">
        <f t="shared" ca="1" si="2"/>
        <v>0</v>
      </c>
      <c r="F48" s="8">
        <f t="shared" ca="1" si="14"/>
        <v>0</v>
      </c>
      <c r="G48" s="8">
        <f t="shared" ca="1" si="15"/>
        <v>0</v>
      </c>
      <c r="H48" s="8">
        <f t="shared" ca="1" si="16"/>
        <v>0</v>
      </c>
      <c r="I48" s="8">
        <f t="shared" ca="1" si="17"/>
        <v>0</v>
      </c>
      <c r="J48" s="8">
        <f t="shared" ca="1" si="18"/>
        <v>0</v>
      </c>
      <c r="K48" s="8">
        <f t="shared" ca="1" si="19"/>
        <v>0</v>
      </c>
      <c r="L48" s="8">
        <f t="shared" ca="1" si="20"/>
        <v>0</v>
      </c>
      <c r="M48" s="8">
        <f t="shared" ca="1" si="21"/>
        <v>0</v>
      </c>
      <c r="N48" s="8">
        <f t="shared" ca="1" si="22"/>
        <v>0</v>
      </c>
      <c r="O48" s="8">
        <f t="shared" ca="1" si="23"/>
        <v>0</v>
      </c>
      <c r="P48" s="8">
        <f t="shared" ca="1" si="24"/>
        <v>0</v>
      </c>
      <c r="Q48" s="8">
        <f t="shared" ca="1" si="25"/>
        <v>0</v>
      </c>
      <c r="R48" s="9">
        <f t="shared" ca="1" si="26"/>
        <v>0</v>
      </c>
    </row>
    <row r="49" spans="1:18" x14ac:dyDescent="0.2">
      <c r="A49" s="2">
        <v>45</v>
      </c>
      <c r="B49" s="6"/>
      <c r="C49" s="3">
        <f>+VLOOKUP(EMPLEADOS!$D$4,EMPLEADOS!$S$9:$T$20,2,0)</f>
        <v>31</v>
      </c>
      <c r="D49" s="7">
        <f ca="1">+VLOOKUP(A49,EMPLEADOS!$A$6:$G$535,7,0)</f>
        <v>0</v>
      </c>
      <c r="E49" s="8">
        <f t="shared" ca="1" si="2"/>
        <v>0</v>
      </c>
      <c r="F49" s="8">
        <f t="shared" ca="1" si="14"/>
        <v>0</v>
      </c>
      <c r="G49" s="8">
        <f t="shared" ca="1" si="15"/>
        <v>0</v>
      </c>
      <c r="H49" s="8">
        <f t="shared" ca="1" si="16"/>
        <v>0</v>
      </c>
      <c r="I49" s="8">
        <f t="shared" ca="1" si="17"/>
        <v>0</v>
      </c>
      <c r="J49" s="8">
        <f t="shared" ca="1" si="18"/>
        <v>0</v>
      </c>
      <c r="K49" s="8">
        <f t="shared" ca="1" si="19"/>
        <v>0</v>
      </c>
      <c r="L49" s="8">
        <f t="shared" ca="1" si="20"/>
        <v>0</v>
      </c>
      <c r="M49" s="8">
        <f t="shared" ca="1" si="21"/>
        <v>0</v>
      </c>
      <c r="N49" s="8">
        <f t="shared" ca="1" si="22"/>
        <v>0</v>
      </c>
      <c r="O49" s="8">
        <f t="shared" ca="1" si="23"/>
        <v>0</v>
      </c>
      <c r="P49" s="8">
        <f t="shared" ca="1" si="24"/>
        <v>0</v>
      </c>
      <c r="Q49" s="8">
        <f t="shared" ca="1" si="25"/>
        <v>0</v>
      </c>
      <c r="R49" s="9">
        <f t="shared" ca="1" si="26"/>
        <v>0</v>
      </c>
    </row>
    <row r="50" spans="1:18" x14ac:dyDescent="0.2">
      <c r="A50" s="2">
        <v>46</v>
      </c>
      <c r="B50" s="6"/>
      <c r="C50" s="3">
        <f>+VLOOKUP(EMPLEADOS!$D$4,EMPLEADOS!$S$9:$T$20,2,0)</f>
        <v>31</v>
      </c>
      <c r="D50" s="7">
        <f ca="1">+VLOOKUP(A50,EMPLEADOS!$A$6:$G$535,7,0)</f>
        <v>0</v>
      </c>
      <c r="E50" s="8">
        <f t="shared" ca="1" si="2"/>
        <v>0</v>
      </c>
      <c r="F50" s="8">
        <f t="shared" ca="1" si="14"/>
        <v>0</v>
      </c>
      <c r="G50" s="8">
        <f t="shared" ca="1" si="15"/>
        <v>0</v>
      </c>
      <c r="H50" s="8">
        <f t="shared" ca="1" si="16"/>
        <v>0</v>
      </c>
      <c r="I50" s="8">
        <f t="shared" ca="1" si="17"/>
        <v>0</v>
      </c>
      <c r="J50" s="8">
        <f t="shared" ca="1" si="18"/>
        <v>0</v>
      </c>
      <c r="K50" s="8">
        <f t="shared" ca="1" si="19"/>
        <v>0</v>
      </c>
      <c r="L50" s="8">
        <f t="shared" ca="1" si="20"/>
        <v>0</v>
      </c>
      <c r="M50" s="8">
        <f t="shared" ca="1" si="21"/>
        <v>0</v>
      </c>
      <c r="N50" s="8">
        <f t="shared" ca="1" si="22"/>
        <v>0</v>
      </c>
      <c r="O50" s="8">
        <f t="shared" ca="1" si="23"/>
        <v>0</v>
      </c>
      <c r="P50" s="8">
        <f t="shared" ca="1" si="24"/>
        <v>0</v>
      </c>
      <c r="Q50" s="8">
        <f t="shared" ca="1" si="25"/>
        <v>0</v>
      </c>
      <c r="R50" s="9">
        <f t="shared" ca="1" si="26"/>
        <v>0</v>
      </c>
    </row>
    <row r="51" spans="1:18" x14ac:dyDescent="0.2">
      <c r="A51" s="2">
        <v>47</v>
      </c>
      <c r="B51" s="6"/>
      <c r="C51" s="3">
        <f>+VLOOKUP(EMPLEADOS!$D$4,EMPLEADOS!$S$9:$T$20,2,0)</f>
        <v>31</v>
      </c>
      <c r="D51" s="7">
        <f ca="1">+VLOOKUP(A51,EMPLEADOS!$A$6:$G$535,7,0)</f>
        <v>0</v>
      </c>
      <c r="E51" s="8">
        <f t="shared" ca="1" si="2"/>
        <v>0</v>
      </c>
      <c r="F51" s="8">
        <f t="shared" ca="1" si="14"/>
        <v>0</v>
      </c>
      <c r="G51" s="8">
        <f t="shared" ca="1" si="15"/>
        <v>0</v>
      </c>
      <c r="H51" s="8">
        <f t="shared" ca="1" si="16"/>
        <v>0</v>
      </c>
      <c r="I51" s="8">
        <f t="shared" ca="1" si="17"/>
        <v>0</v>
      </c>
      <c r="J51" s="8">
        <f t="shared" ca="1" si="18"/>
        <v>0</v>
      </c>
      <c r="K51" s="8">
        <f t="shared" ca="1" si="19"/>
        <v>0</v>
      </c>
      <c r="L51" s="8">
        <f t="shared" ca="1" si="20"/>
        <v>0</v>
      </c>
      <c r="M51" s="8">
        <f t="shared" ca="1" si="21"/>
        <v>0</v>
      </c>
      <c r="N51" s="8">
        <f t="shared" ca="1" si="22"/>
        <v>0</v>
      </c>
      <c r="O51" s="8">
        <f t="shared" ca="1" si="23"/>
        <v>0</v>
      </c>
      <c r="P51" s="8">
        <f t="shared" ca="1" si="24"/>
        <v>0</v>
      </c>
      <c r="Q51" s="8">
        <f t="shared" ca="1" si="25"/>
        <v>0</v>
      </c>
      <c r="R51" s="9">
        <f t="shared" ca="1" si="26"/>
        <v>0</v>
      </c>
    </row>
    <row r="52" spans="1:18" x14ac:dyDescent="0.2">
      <c r="A52" s="2">
        <v>48</v>
      </c>
      <c r="B52" s="6"/>
      <c r="C52" s="3">
        <f>+VLOOKUP(EMPLEADOS!$D$4,EMPLEADOS!$S$9:$T$20,2,0)</f>
        <v>31</v>
      </c>
      <c r="D52" s="7">
        <f ca="1">+VLOOKUP(A52,EMPLEADOS!$A$6:$G$535,7,0)</f>
        <v>0</v>
      </c>
      <c r="E52" s="8">
        <f t="shared" ca="1" si="2"/>
        <v>0</v>
      </c>
      <c r="F52" s="8">
        <f t="shared" ca="1" si="14"/>
        <v>0</v>
      </c>
      <c r="G52" s="8">
        <f t="shared" ca="1" si="15"/>
        <v>0</v>
      </c>
      <c r="H52" s="8">
        <f t="shared" ca="1" si="16"/>
        <v>0</v>
      </c>
      <c r="I52" s="8">
        <f t="shared" ca="1" si="17"/>
        <v>0</v>
      </c>
      <c r="J52" s="8">
        <f t="shared" ca="1" si="18"/>
        <v>0</v>
      </c>
      <c r="K52" s="8">
        <f t="shared" ca="1" si="19"/>
        <v>0</v>
      </c>
      <c r="L52" s="8">
        <f t="shared" ca="1" si="20"/>
        <v>0</v>
      </c>
      <c r="M52" s="8">
        <f t="shared" ca="1" si="21"/>
        <v>0</v>
      </c>
      <c r="N52" s="8">
        <f t="shared" ca="1" si="22"/>
        <v>0</v>
      </c>
      <c r="O52" s="8">
        <f t="shared" ca="1" si="23"/>
        <v>0</v>
      </c>
      <c r="P52" s="8">
        <f t="shared" ca="1" si="24"/>
        <v>0</v>
      </c>
      <c r="Q52" s="8">
        <f t="shared" ca="1" si="25"/>
        <v>0</v>
      </c>
      <c r="R52" s="9">
        <f t="shared" ca="1" si="26"/>
        <v>0</v>
      </c>
    </row>
    <row r="53" spans="1:18" x14ac:dyDescent="0.2">
      <c r="A53" s="2">
        <v>49</v>
      </c>
      <c r="B53" s="6"/>
      <c r="C53" s="3">
        <f>+VLOOKUP(EMPLEADOS!$D$4,EMPLEADOS!$S$9:$T$20,2,0)</f>
        <v>31</v>
      </c>
      <c r="D53" s="7">
        <f ca="1">+VLOOKUP(A53,EMPLEADOS!$A$6:$G$535,7,0)</f>
        <v>0</v>
      </c>
      <c r="E53" s="8">
        <f t="shared" ca="1" si="2"/>
        <v>0</v>
      </c>
      <c r="F53" s="8">
        <f t="shared" ca="1" si="14"/>
        <v>0</v>
      </c>
      <c r="G53" s="8">
        <f t="shared" ca="1" si="15"/>
        <v>0</v>
      </c>
      <c r="H53" s="8">
        <f t="shared" ca="1" si="16"/>
        <v>0</v>
      </c>
      <c r="I53" s="8">
        <f t="shared" ca="1" si="17"/>
        <v>0</v>
      </c>
      <c r="J53" s="8">
        <f t="shared" ca="1" si="18"/>
        <v>0</v>
      </c>
      <c r="K53" s="8">
        <f t="shared" ca="1" si="19"/>
        <v>0</v>
      </c>
      <c r="L53" s="8">
        <f t="shared" ca="1" si="20"/>
        <v>0</v>
      </c>
      <c r="M53" s="8">
        <f t="shared" ca="1" si="21"/>
        <v>0</v>
      </c>
      <c r="N53" s="8">
        <f t="shared" ca="1" si="22"/>
        <v>0</v>
      </c>
      <c r="O53" s="8">
        <f t="shared" ca="1" si="23"/>
        <v>0</v>
      </c>
      <c r="P53" s="8">
        <f t="shared" ca="1" si="24"/>
        <v>0</v>
      </c>
      <c r="Q53" s="8">
        <f t="shared" ca="1" si="25"/>
        <v>0</v>
      </c>
      <c r="R53" s="9">
        <f t="shared" ca="1" si="26"/>
        <v>0</v>
      </c>
    </row>
    <row r="54" spans="1:18" x14ac:dyDescent="0.2">
      <c r="A54" s="2">
        <v>50</v>
      </c>
      <c r="B54" s="6"/>
      <c r="C54" s="3">
        <f>+VLOOKUP(EMPLEADOS!$D$4,EMPLEADOS!$S$9:$T$20,2,0)</f>
        <v>31</v>
      </c>
      <c r="D54" s="7">
        <f ca="1">+VLOOKUP(A54,EMPLEADOS!$A$6:$G$535,7,0)</f>
        <v>0</v>
      </c>
      <c r="E54" s="8">
        <f t="shared" ca="1" si="2"/>
        <v>0</v>
      </c>
      <c r="F54" s="8">
        <f t="shared" ca="1" si="14"/>
        <v>0</v>
      </c>
      <c r="G54" s="8">
        <f t="shared" ca="1" si="15"/>
        <v>0</v>
      </c>
      <c r="H54" s="8">
        <f t="shared" ca="1" si="16"/>
        <v>0</v>
      </c>
      <c r="I54" s="8">
        <f t="shared" ca="1" si="17"/>
        <v>0</v>
      </c>
      <c r="J54" s="8">
        <f t="shared" ca="1" si="18"/>
        <v>0</v>
      </c>
      <c r="K54" s="8">
        <f t="shared" ca="1" si="19"/>
        <v>0</v>
      </c>
      <c r="L54" s="8">
        <f t="shared" ca="1" si="20"/>
        <v>0</v>
      </c>
      <c r="M54" s="8">
        <f t="shared" ca="1" si="21"/>
        <v>0</v>
      </c>
      <c r="N54" s="8">
        <f t="shared" ca="1" si="22"/>
        <v>0</v>
      </c>
      <c r="O54" s="8">
        <f t="shared" ca="1" si="23"/>
        <v>0</v>
      </c>
      <c r="P54" s="8">
        <f t="shared" ca="1" si="24"/>
        <v>0</v>
      </c>
      <c r="Q54" s="8">
        <f t="shared" ca="1" si="25"/>
        <v>0</v>
      </c>
      <c r="R54" s="9">
        <f t="shared" ca="1" si="26"/>
        <v>0</v>
      </c>
    </row>
    <row r="55" spans="1:18" customFormat="1" ht="15" x14ac:dyDescent="0.25">
      <c r="C55">
        <f>SUM(C5:C54)</f>
        <v>1550</v>
      </c>
      <c r="E55">
        <f t="shared" ref="E55:R55" ca="1" si="27">SUM(E5:E54)</f>
        <v>1602.9299999999998</v>
      </c>
      <c r="F55">
        <f t="shared" ca="1" si="27"/>
        <v>13.16</v>
      </c>
      <c r="G55">
        <f t="shared" ca="1" si="27"/>
        <v>4.78</v>
      </c>
      <c r="H55">
        <f t="shared" ca="1" si="27"/>
        <v>160.65</v>
      </c>
      <c r="I55">
        <f t="shared" ca="1" si="27"/>
        <v>57.370000000000005</v>
      </c>
      <c r="J55">
        <f t="shared" ca="1" si="27"/>
        <v>240.96</v>
      </c>
      <c r="K55">
        <f t="shared" ca="1" si="27"/>
        <v>86.06</v>
      </c>
      <c r="L55">
        <f t="shared" ca="1" si="27"/>
        <v>146.05000000000001</v>
      </c>
      <c r="M55">
        <f t="shared" ca="1" si="27"/>
        <v>401.61</v>
      </c>
      <c r="N55">
        <f t="shared" ca="1" si="27"/>
        <v>143.43</v>
      </c>
      <c r="O55">
        <f t="shared" ca="1" si="27"/>
        <v>229.5</v>
      </c>
      <c r="P55">
        <f t="shared" ca="1" si="27"/>
        <v>2794.8599999999997</v>
      </c>
      <c r="Q55">
        <f t="shared" ca="1" si="27"/>
        <v>291.64</v>
      </c>
      <c r="R55">
        <f t="shared" ca="1" si="27"/>
        <v>3086.5</v>
      </c>
    </row>
  </sheetData>
  <mergeCells count="8">
    <mergeCell ref="A2:A4"/>
    <mergeCell ref="E1:K1"/>
    <mergeCell ref="P1:R1"/>
    <mergeCell ref="B2:B4"/>
    <mergeCell ref="C2:D2"/>
    <mergeCell ref="P2:P4"/>
    <mergeCell ref="Q2:Q4"/>
    <mergeCell ref="R2:R4"/>
  </mergeCells>
  <phoneticPr fontId="4" type="noConversion"/>
  <pageMargins left="0.7" right="0.7" top="0.75" bottom="0.75" header="0.3" footer="0.3"/>
  <pageSetup paperSize="1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7"/>
  <sheetViews>
    <sheetView topLeftCell="C1" workbookViewId="0">
      <selection activeCell="Q5" sqref="Q5"/>
    </sheetView>
  </sheetViews>
  <sheetFormatPr baseColWidth="10" defaultRowHeight="12" x14ac:dyDescent="0.2"/>
  <cols>
    <col min="1" max="1" width="11.5703125" style="2" bestFit="1" customWidth="1"/>
    <col min="2" max="2" width="28.7109375" style="1" customWidth="1"/>
    <col min="3" max="3" width="6.85546875" style="4" bestFit="1" customWidth="1"/>
    <col min="4" max="4" width="5.42578125" style="5" customWidth="1"/>
    <col min="5" max="5" width="10.85546875" style="2" customWidth="1"/>
    <col min="6" max="6" width="17" style="2" customWidth="1"/>
    <col min="7" max="7" width="21.5703125" style="2" bestFit="1" customWidth="1"/>
    <col min="8" max="8" width="10.5703125" style="2" bestFit="1" customWidth="1"/>
    <col min="9" max="9" width="8.28515625" style="2" bestFit="1" customWidth="1"/>
    <col min="10" max="10" width="7" style="2" bestFit="1" customWidth="1"/>
    <col min="11" max="11" width="14.28515625" style="2" bestFit="1" customWidth="1"/>
    <col min="12" max="12" width="9.5703125" style="4" customWidth="1"/>
    <col min="13" max="13" width="10.28515625" style="2" bestFit="1" customWidth="1"/>
    <col min="14" max="14" width="17.42578125" style="2" bestFit="1" customWidth="1"/>
    <col min="15" max="15" width="9.140625" style="2" customWidth="1"/>
    <col min="16" max="16384" width="11.42578125" style="2"/>
  </cols>
  <sheetData>
    <row r="1" spans="1:18" ht="12.75" customHeight="1" thickBot="1" x14ac:dyDescent="0.25">
      <c r="A1" s="39"/>
      <c r="B1" s="40" t="s">
        <v>0</v>
      </c>
      <c r="C1" s="40">
        <f>MENSUALES!C1</f>
        <v>84.49</v>
      </c>
      <c r="D1" s="40"/>
      <c r="E1" s="58" t="s">
        <v>32</v>
      </c>
      <c r="F1" s="59"/>
      <c r="G1" s="59"/>
      <c r="H1" s="59"/>
      <c r="I1" s="59"/>
      <c r="J1" s="60"/>
      <c r="K1" s="58" t="s">
        <v>33</v>
      </c>
      <c r="L1" s="59"/>
      <c r="M1" s="59"/>
      <c r="N1" s="59"/>
      <c r="O1" s="59"/>
      <c r="P1" s="59"/>
      <c r="Q1" s="59"/>
      <c r="R1" s="60"/>
    </row>
    <row r="2" spans="1:18" ht="15.75" customHeight="1" thickBot="1" x14ac:dyDescent="0.25">
      <c r="A2" s="55" t="s">
        <v>93</v>
      </c>
      <c r="B2" s="61" t="s">
        <v>3</v>
      </c>
      <c r="C2" s="40" t="s">
        <v>4</v>
      </c>
      <c r="D2" s="40"/>
      <c r="E2" s="40">
        <v>0.02</v>
      </c>
      <c r="F2" s="40">
        <v>3.15E-2</v>
      </c>
      <c r="G2" s="40">
        <v>1.125E-2</v>
      </c>
      <c r="H2" s="61" t="s">
        <v>5</v>
      </c>
      <c r="I2" s="61" t="s">
        <v>6</v>
      </c>
      <c r="J2" s="61" t="s">
        <v>34</v>
      </c>
      <c r="K2" s="40">
        <v>0.05</v>
      </c>
      <c r="L2" s="41" t="s">
        <v>35</v>
      </c>
      <c r="M2" s="41"/>
      <c r="N2" s="40" t="s">
        <v>36</v>
      </c>
      <c r="O2" s="61" t="s">
        <v>34</v>
      </c>
      <c r="P2" s="61" t="s">
        <v>5</v>
      </c>
      <c r="Q2" s="61" t="s">
        <v>6</v>
      </c>
      <c r="R2" s="61" t="s">
        <v>34</v>
      </c>
    </row>
    <row r="3" spans="1:18" s="4" customFormat="1" ht="15" customHeight="1" thickBot="1" x14ac:dyDescent="0.25">
      <c r="A3" s="56"/>
      <c r="B3" s="62"/>
      <c r="C3" s="61" t="s">
        <v>8</v>
      </c>
      <c r="D3" s="61" t="s">
        <v>9</v>
      </c>
      <c r="E3" s="40" t="s">
        <v>37</v>
      </c>
      <c r="F3" s="40" t="s">
        <v>38</v>
      </c>
      <c r="G3" s="40" t="s">
        <v>39</v>
      </c>
      <c r="H3" s="62"/>
      <c r="I3" s="62"/>
      <c r="J3" s="62"/>
      <c r="K3" s="40" t="s">
        <v>40</v>
      </c>
      <c r="L3" s="42" t="s">
        <v>41</v>
      </c>
      <c r="M3" s="42"/>
      <c r="N3" s="40" t="s">
        <v>42</v>
      </c>
      <c r="O3" s="62"/>
      <c r="P3" s="62"/>
      <c r="Q3" s="62"/>
      <c r="R3" s="62"/>
    </row>
    <row r="4" spans="1:18" ht="15.75" customHeight="1" thickBot="1" x14ac:dyDescent="0.25">
      <c r="A4" s="57"/>
      <c r="B4" s="63"/>
      <c r="C4" s="63"/>
      <c r="D4" s="63"/>
      <c r="E4" s="40" t="s">
        <v>43</v>
      </c>
      <c r="F4" s="40" t="s">
        <v>44</v>
      </c>
      <c r="G4" s="40" t="s">
        <v>45</v>
      </c>
      <c r="H4" s="63"/>
      <c r="I4" s="63"/>
      <c r="J4" s="63"/>
      <c r="K4" s="40" t="s">
        <v>46</v>
      </c>
      <c r="L4" s="40" t="s">
        <v>47</v>
      </c>
      <c r="M4" s="40" t="s">
        <v>48</v>
      </c>
      <c r="N4" s="40">
        <v>15</v>
      </c>
      <c r="O4" s="63"/>
      <c r="P4" s="63"/>
      <c r="Q4" s="63"/>
      <c r="R4" s="63"/>
    </row>
    <row r="5" spans="1:18" x14ac:dyDescent="0.2">
      <c r="A5" s="2">
        <v>1</v>
      </c>
      <c r="B5" s="6" t="str">
        <f>+VLOOKUP(A5,EMPLEADOS!$A$6:$G$535,2,0)</f>
        <v>Luis Reyes</v>
      </c>
      <c r="C5" s="3">
        <f>+VLOOKUP(EMPLEADOS!$D$4,EMPLEADOS!$S$9:$T$20,2,0)</f>
        <v>31</v>
      </c>
      <c r="D5" s="7">
        <f ca="1">+VLOOKUP(A5,EMPLEADOS!$A$6:$G$535,7,0)</f>
        <v>242.09018940315036</v>
      </c>
      <c r="E5" s="8">
        <f ca="1">ROUND(D5*$E$2*C5,2)</f>
        <v>150.1</v>
      </c>
      <c r="F5" s="8">
        <f ca="1">ROUND(D5*$F$2*C5,2)</f>
        <v>236.4</v>
      </c>
      <c r="G5" s="8">
        <f ca="1">ROUND(D5*$G$2*C5,2)</f>
        <v>84.43</v>
      </c>
      <c r="H5" s="8">
        <f ca="1">E5+F5</f>
        <v>386.5</v>
      </c>
      <c r="I5" s="8">
        <f ca="1">G5</f>
        <v>84.43</v>
      </c>
      <c r="J5" s="8">
        <f ca="1">H5+I5</f>
        <v>470.93</v>
      </c>
      <c r="K5" s="12">
        <f ca="1">ROUND(D5*$K$2*C5,2)</f>
        <v>375.24</v>
      </c>
      <c r="L5" s="13" t="str">
        <f>+VLOOKUP($A5,EMPLEADOS!$A$6:$J$56,8,0)</f>
        <v>FD</v>
      </c>
      <c r="M5" s="14">
        <f>+VLOOKUP($A5,EMPLEADOS!$A$6:$J$56,9,0)</f>
        <v>21.28</v>
      </c>
      <c r="N5" s="8">
        <f t="shared" ref="N5:N39" si="0">IF(L5="FD",(M5*$C$1*2/C5*C5)+$N$4,IF(L5="%",D5*((M5*C5)/100)+$N$4,IF(L5="$",M5+$N$4,0)))</f>
        <v>3610.8944000000001</v>
      </c>
      <c r="O5" s="9">
        <f ca="1">K5+N5</f>
        <v>3986.1343999999999</v>
      </c>
      <c r="P5" s="37">
        <f ca="1">+H5+K5</f>
        <v>761.74</v>
      </c>
      <c r="Q5" s="38">
        <f ca="1">+I5+N5</f>
        <v>3695.3244</v>
      </c>
      <c r="R5" s="37">
        <f ca="1">+SUM(P5:Q5)</f>
        <v>4457.0644000000002</v>
      </c>
    </row>
    <row r="6" spans="1:18" x14ac:dyDescent="0.2">
      <c r="A6" s="2">
        <v>2</v>
      </c>
      <c r="B6" s="6" t="str">
        <f>+VLOOKUP(A6,EMPLEADOS!$A$6:$G$535,2,0)</f>
        <v>Luis Reyes</v>
      </c>
      <c r="C6" s="3">
        <f>+VLOOKUP(EMPLEADOS!$D$4,EMPLEADOS!$S$9:$T$20,2,0)</f>
        <v>31</v>
      </c>
      <c r="D6" s="7">
        <f ca="1">+VLOOKUP(A6,EMPLEADOS!$A$6:$G$535,7,0)</f>
        <v>292.05281312762872</v>
      </c>
      <c r="E6" s="8">
        <f t="shared" ref="E6:E39" ca="1" si="1">ROUND(D6*$E$2*C6,2)</f>
        <v>181.07</v>
      </c>
      <c r="F6" s="8">
        <f t="shared" ref="F6:F39" ca="1" si="2">ROUND(D6*$F$2*C6,2)</f>
        <v>285.19</v>
      </c>
      <c r="G6" s="8">
        <f t="shared" ref="G6:G39" ca="1" si="3">ROUND(D6*$G$2*C6,2)</f>
        <v>101.85</v>
      </c>
      <c r="H6" s="8">
        <f t="shared" ref="H6:H39" ca="1" si="4">E6+F6</f>
        <v>466.26</v>
      </c>
      <c r="I6" s="8">
        <f t="shared" ref="I6:I39" ca="1" si="5">G6</f>
        <v>101.85</v>
      </c>
      <c r="J6" s="8">
        <f t="shared" ref="J6:J39" ca="1" si="6">H6+I6</f>
        <v>568.11</v>
      </c>
      <c r="K6" s="12">
        <f ca="1">ROUND(D6*$K$2*C6,2)</f>
        <v>452.68</v>
      </c>
      <c r="L6" s="13" t="str">
        <f>+VLOOKUP($A6,EMPLEADOS!$A$6:$J$56,8,0)</f>
        <v>$</v>
      </c>
      <c r="M6" s="14">
        <f>+VLOOKUP($A6,EMPLEADOS!$A$6:$J$56,9,0)</f>
        <v>3500</v>
      </c>
      <c r="N6" s="8">
        <f t="shared" si="0"/>
        <v>3515</v>
      </c>
      <c r="O6" s="9">
        <f t="shared" ref="O6:O39" ca="1" si="7">K6+N6</f>
        <v>3967.68</v>
      </c>
      <c r="P6" s="37">
        <f t="shared" ref="P6:P54" ca="1" si="8">+H6+K6</f>
        <v>918.94</v>
      </c>
      <c r="Q6" s="38">
        <f t="shared" ref="Q6:Q54" ca="1" si="9">+I6+N6</f>
        <v>3616.85</v>
      </c>
      <c r="R6" s="37">
        <f t="shared" ref="R6:R54" ca="1" si="10">+SUM(P6:Q6)</f>
        <v>4535.79</v>
      </c>
    </row>
    <row r="7" spans="1:18" x14ac:dyDescent="0.2">
      <c r="A7" s="2">
        <v>3</v>
      </c>
      <c r="B7" s="6" t="str">
        <f>+VLOOKUP(A7,EMPLEADOS!$A$6:$G$535,2,0)</f>
        <v>Luis Reyes</v>
      </c>
      <c r="C7" s="3">
        <f>+VLOOKUP(EMPLEADOS!$D$4,EMPLEADOS!$S$9:$T$20,2,0)</f>
        <v>31</v>
      </c>
      <c r="D7" s="7">
        <f ca="1">+VLOOKUP(A7,EMPLEADOS!$A$6:$G$535,7,0)</f>
        <v>206.15492691362027</v>
      </c>
      <c r="E7" s="8">
        <f t="shared" ca="1" si="1"/>
        <v>127.82</v>
      </c>
      <c r="F7" s="8">
        <f t="shared" ca="1" si="2"/>
        <v>201.31</v>
      </c>
      <c r="G7" s="8">
        <f t="shared" ca="1" si="3"/>
        <v>71.900000000000006</v>
      </c>
      <c r="H7" s="8">
        <f t="shared" ca="1" si="4"/>
        <v>329.13</v>
      </c>
      <c r="I7" s="8">
        <f t="shared" ca="1" si="5"/>
        <v>71.900000000000006</v>
      </c>
      <c r="J7" s="8">
        <f t="shared" ca="1" si="6"/>
        <v>401.03</v>
      </c>
      <c r="K7" s="12">
        <f t="shared" ref="K7:K39" ca="1" si="11">ROUND(D7*$K$2*C7,2)</f>
        <v>319.54000000000002</v>
      </c>
      <c r="L7" s="13" t="str">
        <f>+VLOOKUP($A7,EMPLEADOS!$A$6:$J$56,8,0)</f>
        <v>%</v>
      </c>
      <c r="M7" s="14">
        <f>+VLOOKUP($A7,EMPLEADOS!$A$6:$J$56,9,0)</f>
        <v>24.6</v>
      </c>
      <c r="N7" s="8">
        <f t="shared" ca="1" si="0"/>
        <v>1587.1374726432682</v>
      </c>
      <c r="O7" s="9">
        <f t="shared" ca="1" si="7"/>
        <v>1906.6774726432682</v>
      </c>
      <c r="P7" s="37">
        <f t="shared" ca="1" si="8"/>
        <v>648.67000000000007</v>
      </c>
      <c r="Q7" s="38">
        <f t="shared" ca="1" si="9"/>
        <v>1659.0374726432683</v>
      </c>
      <c r="R7" s="37">
        <f t="shared" ca="1" si="10"/>
        <v>2307.7074726432684</v>
      </c>
    </row>
    <row r="8" spans="1:18" x14ac:dyDescent="0.2">
      <c r="A8" s="2">
        <v>4</v>
      </c>
      <c r="B8" s="6">
        <f>+VLOOKUP(A8,EMPLEADOS!$A$6:$G$535,2,0)</f>
        <v>0</v>
      </c>
      <c r="C8" s="3">
        <f>+VLOOKUP(EMPLEADOS!$D$4,EMPLEADOS!$S$9:$T$20,2,0)</f>
        <v>31</v>
      </c>
      <c r="D8" s="7">
        <f ca="1">+VLOOKUP(A8,EMPLEADOS!$A$6:$G$535,7,0)</f>
        <v>0</v>
      </c>
      <c r="E8" s="8">
        <f t="shared" ca="1" si="1"/>
        <v>0</v>
      </c>
      <c r="F8" s="8">
        <f t="shared" ca="1" si="2"/>
        <v>0</v>
      </c>
      <c r="G8" s="8">
        <f t="shared" ca="1" si="3"/>
        <v>0</v>
      </c>
      <c r="H8" s="8">
        <f t="shared" ca="1" si="4"/>
        <v>0</v>
      </c>
      <c r="I8" s="8">
        <f t="shared" ca="1" si="5"/>
        <v>0</v>
      </c>
      <c r="J8" s="8">
        <f t="shared" ca="1" si="6"/>
        <v>0</v>
      </c>
      <c r="K8" s="12">
        <f ca="1">ROUND(D8*$K$2*C8,2)</f>
        <v>0</v>
      </c>
      <c r="L8" s="13">
        <f>+VLOOKUP($A8,EMPLEADOS!$A$6:$J$56,8,0)</f>
        <v>0</v>
      </c>
      <c r="M8" s="14">
        <f>+VLOOKUP($A8,EMPLEADOS!$A$6:$J$56,9,0)</f>
        <v>0</v>
      </c>
      <c r="N8" s="8">
        <f t="shared" si="0"/>
        <v>0</v>
      </c>
      <c r="O8" s="9">
        <f t="shared" ca="1" si="7"/>
        <v>0</v>
      </c>
      <c r="P8" s="37">
        <f t="shared" ca="1" si="8"/>
        <v>0</v>
      </c>
      <c r="Q8" s="38">
        <f t="shared" ca="1" si="9"/>
        <v>0</v>
      </c>
      <c r="R8" s="37">
        <f t="shared" ca="1" si="10"/>
        <v>0</v>
      </c>
    </row>
    <row r="9" spans="1:18" x14ac:dyDescent="0.2">
      <c r="A9" s="2">
        <v>5</v>
      </c>
      <c r="B9" s="6">
        <f>+VLOOKUP(A9,EMPLEADOS!$A$6:$G$535,2,0)</f>
        <v>0</v>
      </c>
      <c r="C9" s="3">
        <f>+VLOOKUP(EMPLEADOS!$D$4,EMPLEADOS!$S$9:$T$20,2,0)</f>
        <v>31</v>
      </c>
      <c r="D9" s="7">
        <f ca="1">+VLOOKUP(A9,EMPLEADOS!$A$6:$G$535,7,0)</f>
        <v>0</v>
      </c>
      <c r="E9" s="8">
        <f t="shared" ca="1" si="1"/>
        <v>0</v>
      </c>
      <c r="F9" s="8">
        <f t="shared" ca="1" si="2"/>
        <v>0</v>
      </c>
      <c r="G9" s="8">
        <f t="shared" ca="1" si="3"/>
        <v>0</v>
      </c>
      <c r="H9" s="8">
        <f t="shared" ca="1" si="4"/>
        <v>0</v>
      </c>
      <c r="I9" s="8">
        <f t="shared" ca="1" si="5"/>
        <v>0</v>
      </c>
      <c r="J9" s="8">
        <f t="shared" ca="1" si="6"/>
        <v>0</v>
      </c>
      <c r="K9" s="12">
        <f t="shared" ca="1" si="11"/>
        <v>0</v>
      </c>
      <c r="L9" s="13">
        <f>+VLOOKUP($A9,EMPLEADOS!$A$6:$J$56,8,0)</f>
        <v>0</v>
      </c>
      <c r="M9" s="14">
        <f>+VLOOKUP($A9,EMPLEADOS!$A$6:$J$56,9,0)</f>
        <v>0</v>
      </c>
      <c r="N9" s="8">
        <f t="shared" si="0"/>
        <v>0</v>
      </c>
      <c r="O9" s="9">
        <f t="shared" ca="1" si="7"/>
        <v>0</v>
      </c>
      <c r="P9" s="37">
        <f t="shared" ca="1" si="8"/>
        <v>0</v>
      </c>
      <c r="Q9" s="38">
        <f t="shared" ca="1" si="9"/>
        <v>0</v>
      </c>
      <c r="R9" s="37">
        <f t="shared" ca="1" si="10"/>
        <v>0</v>
      </c>
    </row>
    <row r="10" spans="1:18" x14ac:dyDescent="0.2">
      <c r="A10" s="2">
        <v>6</v>
      </c>
      <c r="B10" s="6">
        <f>+VLOOKUP(A10,EMPLEADOS!$A$6:$G$535,2,0)</f>
        <v>0</v>
      </c>
      <c r="C10" s="3">
        <f>+VLOOKUP(EMPLEADOS!$D$4,EMPLEADOS!$S$9:$T$20,2,0)</f>
        <v>31</v>
      </c>
      <c r="D10" s="7">
        <f ca="1">+VLOOKUP(A10,EMPLEADOS!$A$6:$G$535,7,0)</f>
        <v>0</v>
      </c>
      <c r="E10" s="8">
        <f t="shared" ca="1" si="1"/>
        <v>0</v>
      </c>
      <c r="F10" s="8">
        <f t="shared" ca="1" si="2"/>
        <v>0</v>
      </c>
      <c r="G10" s="8">
        <f t="shared" ca="1" si="3"/>
        <v>0</v>
      </c>
      <c r="H10" s="8">
        <f t="shared" ca="1" si="4"/>
        <v>0</v>
      </c>
      <c r="I10" s="8">
        <f t="shared" ca="1" si="5"/>
        <v>0</v>
      </c>
      <c r="J10" s="8">
        <f t="shared" ca="1" si="6"/>
        <v>0</v>
      </c>
      <c r="K10" s="12">
        <f t="shared" ca="1" si="11"/>
        <v>0</v>
      </c>
      <c r="L10" s="13">
        <f>+VLOOKUP($A10,EMPLEADOS!$A$6:$J$56,8,0)</f>
        <v>0</v>
      </c>
      <c r="M10" s="14">
        <f>+VLOOKUP($A10,EMPLEADOS!$A$6:$J$56,9,0)</f>
        <v>0</v>
      </c>
      <c r="N10" s="8">
        <f t="shared" si="0"/>
        <v>0</v>
      </c>
      <c r="O10" s="9">
        <f t="shared" ca="1" si="7"/>
        <v>0</v>
      </c>
      <c r="P10" s="37">
        <f t="shared" ca="1" si="8"/>
        <v>0</v>
      </c>
      <c r="Q10" s="38">
        <f t="shared" ca="1" si="9"/>
        <v>0</v>
      </c>
      <c r="R10" s="37">
        <f t="shared" ca="1" si="10"/>
        <v>0</v>
      </c>
    </row>
    <row r="11" spans="1:18" x14ac:dyDescent="0.2">
      <c r="A11" s="2">
        <v>7</v>
      </c>
      <c r="B11" s="6">
        <f>+VLOOKUP(A11,EMPLEADOS!$A$6:$G$535,2,0)</f>
        <v>0</v>
      </c>
      <c r="C11" s="3">
        <f>+VLOOKUP(EMPLEADOS!$D$4,EMPLEADOS!$S$9:$T$20,2,0)</f>
        <v>31</v>
      </c>
      <c r="D11" s="7">
        <f ca="1">+VLOOKUP(A11,EMPLEADOS!$A$6:$G$535,7,0)</f>
        <v>0</v>
      </c>
      <c r="E11" s="8">
        <f t="shared" ca="1" si="1"/>
        <v>0</v>
      </c>
      <c r="F11" s="8">
        <f t="shared" ca="1" si="2"/>
        <v>0</v>
      </c>
      <c r="G11" s="8">
        <f t="shared" ca="1" si="3"/>
        <v>0</v>
      </c>
      <c r="H11" s="8">
        <f t="shared" ca="1" si="4"/>
        <v>0</v>
      </c>
      <c r="I11" s="8">
        <f t="shared" ca="1" si="5"/>
        <v>0</v>
      </c>
      <c r="J11" s="8">
        <f t="shared" ca="1" si="6"/>
        <v>0</v>
      </c>
      <c r="K11" s="12">
        <f t="shared" ca="1" si="11"/>
        <v>0</v>
      </c>
      <c r="L11" s="13">
        <f>+VLOOKUP($A11,EMPLEADOS!$A$6:$J$56,8,0)</f>
        <v>0</v>
      </c>
      <c r="M11" s="14">
        <f>+VLOOKUP($A11,EMPLEADOS!$A$6:$J$56,9,0)</f>
        <v>0</v>
      </c>
      <c r="N11" s="8">
        <f t="shared" si="0"/>
        <v>0</v>
      </c>
      <c r="O11" s="9">
        <f t="shared" ca="1" si="7"/>
        <v>0</v>
      </c>
      <c r="P11" s="37">
        <f t="shared" ca="1" si="8"/>
        <v>0</v>
      </c>
      <c r="Q11" s="38">
        <f t="shared" ca="1" si="9"/>
        <v>0</v>
      </c>
      <c r="R11" s="37">
        <f t="shared" ca="1" si="10"/>
        <v>0</v>
      </c>
    </row>
    <row r="12" spans="1:18" x14ac:dyDescent="0.2">
      <c r="A12" s="2">
        <v>8</v>
      </c>
      <c r="B12" s="6">
        <f>+VLOOKUP(A12,EMPLEADOS!$A$6:$G$535,2,0)</f>
        <v>0</v>
      </c>
      <c r="C12" s="3">
        <f>+VLOOKUP(EMPLEADOS!$D$4,EMPLEADOS!$S$9:$T$20,2,0)</f>
        <v>31</v>
      </c>
      <c r="D12" s="7">
        <f ca="1">+VLOOKUP(A12,EMPLEADOS!$A$6:$G$535,7,0)</f>
        <v>0</v>
      </c>
      <c r="E12" s="8">
        <f t="shared" ca="1" si="1"/>
        <v>0</v>
      </c>
      <c r="F12" s="8">
        <f t="shared" ca="1" si="2"/>
        <v>0</v>
      </c>
      <c r="G12" s="8">
        <f t="shared" ca="1" si="3"/>
        <v>0</v>
      </c>
      <c r="H12" s="8">
        <f t="shared" ca="1" si="4"/>
        <v>0</v>
      </c>
      <c r="I12" s="8">
        <f t="shared" ca="1" si="5"/>
        <v>0</v>
      </c>
      <c r="J12" s="8">
        <f t="shared" ca="1" si="6"/>
        <v>0</v>
      </c>
      <c r="K12" s="12">
        <f t="shared" ca="1" si="11"/>
        <v>0</v>
      </c>
      <c r="L12" s="13">
        <f>+VLOOKUP($A12,EMPLEADOS!$A$6:$J$56,8,0)</f>
        <v>0</v>
      </c>
      <c r="M12" s="14">
        <f>+VLOOKUP($A12,EMPLEADOS!$A$6:$J$56,9,0)</f>
        <v>0</v>
      </c>
      <c r="N12" s="8">
        <f t="shared" si="0"/>
        <v>0</v>
      </c>
      <c r="O12" s="9">
        <f t="shared" ca="1" si="7"/>
        <v>0</v>
      </c>
      <c r="P12" s="37">
        <f t="shared" ca="1" si="8"/>
        <v>0</v>
      </c>
      <c r="Q12" s="38">
        <f t="shared" ca="1" si="9"/>
        <v>0</v>
      </c>
      <c r="R12" s="37">
        <f t="shared" ca="1" si="10"/>
        <v>0</v>
      </c>
    </row>
    <row r="13" spans="1:18" x14ac:dyDescent="0.2">
      <c r="A13" s="2">
        <v>9</v>
      </c>
      <c r="B13" s="6">
        <f>+VLOOKUP(A13,EMPLEADOS!$A$6:$G$535,2,0)</f>
        <v>0</v>
      </c>
      <c r="C13" s="3">
        <f>+VLOOKUP(EMPLEADOS!$D$4,EMPLEADOS!$S$9:$T$20,2,0)</f>
        <v>31</v>
      </c>
      <c r="D13" s="7">
        <f ca="1">+VLOOKUP(A13,EMPLEADOS!$A$6:$G$535,7,0)</f>
        <v>0</v>
      </c>
      <c r="E13" s="8">
        <f t="shared" ca="1" si="1"/>
        <v>0</v>
      </c>
      <c r="F13" s="8">
        <f t="shared" ca="1" si="2"/>
        <v>0</v>
      </c>
      <c r="G13" s="8">
        <f t="shared" ca="1" si="3"/>
        <v>0</v>
      </c>
      <c r="H13" s="8">
        <f t="shared" ca="1" si="4"/>
        <v>0</v>
      </c>
      <c r="I13" s="8">
        <f t="shared" ca="1" si="5"/>
        <v>0</v>
      </c>
      <c r="J13" s="8">
        <f t="shared" ca="1" si="6"/>
        <v>0</v>
      </c>
      <c r="K13" s="12">
        <f t="shared" ca="1" si="11"/>
        <v>0</v>
      </c>
      <c r="L13" s="13">
        <f>+VLOOKUP($A13,EMPLEADOS!$A$6:$J$56,8,0)</f>
        <v>0</v>
      </c>
      <c r="M13" s="14">
        <f>+VLOOKUP($A13,EMPLEADOS!$A$6:$J$56,9,0)</f>
        <v>0</v>
      </c>
      <c r="N13" s="8">
        <f t="shared" si="0"/>
        <v>0</v>
      </c>
      <c r="O13" s="9">
        <f t="shared" ca="1" si="7"/>
        <v>0</v>
      </c>
      <c r="P13" s="37">
        <f t="shared" ca="1" si="8"/>
        <v>0</v>
      </c>
      <c r="Q13" s="38">
        <f t="shared" ca="1" si="9"/>
        <v>0</v>
      </c>
      <c r="R13" s="37">
        <f t="shared" ca="1" si="10"/>
        <v>0</v>
      </c>
    </row>
    <row r="14" spans="1:18" x14ac:dyDescent="0.2">
      <c r="A14" s="2">
        <v>10</v>
      </c>
      <c r="B14" s="6">
        <f>+VLOOKUP(A14,EMPLEADOS!$A$6:$G$535,2,0)</f>
        <v>0</v>
      </c>
      <c r="C14" s="3">
        <f>+VLOOKUP(EMPLEADOS!$D$4,EMPLEADOS!$S$9:$T$20,2,0)</f>
        <v>31</v>
      </c>
      <c r="D14" s="7">
        <f ca="1">+VLOOKUP(A14,EMPLEADOS!$A$6:$G$535,7,0)</f>
        <v>0</v>
      </c>
      <c r="E14" s="8">
        <f t="shared" ca="1" si="1"/>
        <v>0</v>
      </c>
      <c r="F14" s="8">
        <f t="shared" ca="1" si="2"/>
        <v>0</v>
      </c>
      <c r="G14" s="8">
        <f t="shared" ca="1" si="3"/>
        <v>0</v>
      </c>
      <c r="H14" s="8">
        <f t="shared" ca="1" si="4"/>
        <v>0</v>
      </c>
      <c r="I14" s="8">
        <f t="shared" ca="1" si="5"/>
        <v>0</v>
      </c>
      <c r="J14" s="8">
        <f t="shared" ca="1" si="6"/>
        <v>0</v>
      </c>
      <c r="K14" s="12">
        <f t="shared" ca="1" si="11"/>
        <v>0</v>
      </c>
      <c r="L14" s="13">
        <f>+VLOOKUP($A14,EMPLEADOS!$A$6:$J$56,8,0)</f>
        <v>0</v>
      </c>
      <c r="M14" s="14">
        <f>+VLOOKUP($A14,EMPLEADOS!$A$6:$J$56,9,0)</f>
        <v>0</v>
      </c>
      <c r="N14" s="8">
        <f t="shared" si="0"/>
        <v>0</v>
      </c>
      <c r="O14" s="9">
        <f t="shared" ca="1" si="7"/>
        <v>0</v>
      </c>
      <c r="P14" s="37">
        <f t="shared" ca="1" si="8"/>
        <v>0</v>
      </c>
      <c r="Q14" s="38">
        <f t="shared" ca="1" si="9"/>
        <v>0</v>
      </c>
      <c r="R14" s="37">
        <f t="shared" ca="1" si="10"/>
        <v>0</v>
      </c>
    </row>
    <row r="15" spans="1:18" x14ac:dyDescent="0.2">
      <c r="A15" s="2">
        <v>11</v>
      </c>
      <c r="B15" s="6">
        <f>+VLOOKUP(A15,EMPLEADOS!$A$6:$G$535,2,0)</f>
        <v>0</v>
      </c>
      <c r="C15" s="3">
        <f>+VLOOKUP(EMPLEADOS!$D$4,EMPLEADOS!$S$9:$T$20,2,0)</f>
        <v>31</v>
      </c>
      <c r="D15" s="7">
        <f ca="1">+VLOOKUP(A15,EMPLEADOS!$A$6:$G$535,7,0)</f>
        <v>0</v>
      </c>
      <c r="E15" s="8">
        <f t="shared" ca="1" si="1"/>
        <v>0</v>
      </c>
      <c r="F15" s="8">
        <f t="shared" ca="1" si="2"/>
        <v>0</v>
      </c>
      <c r="G15" s="8">
        <f t="shared" ca="1" si="3"/>
        <v>0</v>
      </c>
      <c r="H15" s="8">
        <f t="shared" ca="1" si="4"/>
        <v>0</v>
      </c>
      <c r="I15" s="8">
        <f t="shared" ca="1" si="5"/>
        <v>0</v>
      </c>
      <c r="J15" s="8">
        <f t="shared" ca="1" si="6"/>
        <v>0</v>
      </c>
      <c r="K15" s="12">
        <f t="shared" ca="1" si="11"/>
        <v>0</v>
      </c>
      <c r="L15" s="13">
        <f>+VLOOKUP($A15,EMPLEADOS!$A$6:$J$56,8,0)</f>
        <v>0</v>
      </c>
      <c r="M15" s="14">
        <f>+VLOOKUP($A15,EMPLEADOS!$A$6:$J$56,9,0)</f>
        <v>0</v>
      </c>
      <c r="N15" s="8">
        <f t="shared" si="0"/>
        <v>0</v>
      </c>
      <c r="O15" s="9">
        <f t="shared" ca="1" si="7"/>
        <v>0</v>
      </c>
      <c r="P15" s="37">
        <f t="shared" ca="1" si="8"/>
        <v>0</v>
      </c>
      <c r="Q15" s="38">
        <f t="shared" ca="1" si="9"/>
        <v>0</v>
      </c>
      <c r="R15" s="37">
        <f t="shared" ca="1" si="10"/>
        <v>0</v>
      </c>
    </row>
    <row r="16" spans="1:18" x14ac:dyDescent="0.2">
      <c r="A16" s="2">
        <v>12</v>
      </c>
      <c r="B16" s="6">
        <f>+VLOOKUP(A16,EMPLEADOS!$A$6:$G$535,2,0)</f>
        <v>0</v>
      </c>
      <c r="C16" s="3">
        <f>+VLOOKUP(EMPLEADOS!$D$4,EMPLEADOS!$S$9:$T$20,2,0)</f>
        <v>31</v>
      </c>
      <c r="D16" s="7">
        <f ca="1">+VLOOKUP(A16,EMPLEADOS!$A$6:$G$535,7,0)</f>
        <v>0</v>
      </c>
      <c r="E16" s="8">
        <f t="shared" ca="1" si="1"/>
        <v>0</v>
      </c>
      <c r="F16" s="8">
        <f t="shared" ca="1" si="2"/>
        <v>0</v>
      </c>
      <c r="G16" s="8">
        <f t="shared" ca="1" si="3"/>
        <v>0</v>
      </c>
      <c r="H16" s="8">
        <f t="shared" ca="1" si="4"/>
        <v>0</v>
      </c>
      <c r="I16" s="8">
        <f t="shared" ca="1" si="5"/>
        <v>0</v>
      </c>
      <c r="J16" s="8">
        <f t="shared" ca="1" si="6"/>
        <v>0</v>
      </c>
      <c r="K16" s="12">
        <f t="shared" ca="1" si="11"/>
        <v>0</v>
      </c>
      <c r="L16" s="13">
        <f>+VLOOKUP($A16,EMPLEADOS!$A$6:$J$56,8,0)</f>
        <v>0</v>
      </c>
      <c r="M16" s="14">
        <f>+VLOOKUP($A16,EMPLEADOS!$A$6:$J$56,9,0)</f>
        <v>0</v>
      </c>
      <c r="N16" s="8">
        <f t="shared" si="0"/>
        <v>0</v>
      </c>
      <c r="O16" s="9">
        <f t="shared" ca="1" si="7"/>
        <v>0</v>
      </c>
      <c r="P16" s="37">
        <f t="shared" ca="1" si="8"/>
        <v>0</v>
      </c>
      <c r="Q16" s="38">
        <f t="shared" ca="1" si="9"/>
        <v>0</v>
      </c>
      <c r="R16" s="37">
        <f t="shared" ca="1" si="10"/>
        <v>0</v>
      </c>
    </row>
    <row r="17" spans="1:18" x14ac:dyDescent="0.2">
      <c r="A17" s="2">
        <v>13</v>
      </c>
      <c r="B17" s="6">
        <f>+VLOOKUP(A17,EMPLEADOS!$A$6:$G$535,2,0)</f>
        <v>0</v>
      </c>
      <c r="C17" s="3">
        <f>+VLOOKUP(EMPLEADOS!$D$4,EMPLEADOS!$S$9:$T$20,2,0)</f>
        <v>31</v>
      </c>
      <c r="D17" s="7">
        <f ca="1">+VLOOKUP(A17,EMPLEADOS!$A$6:$G$535,7,0)</f>
        <v>0</v>
      </c>
      <c r="E17" s="8">
        <f t="shared" ca="1" si="1"/>
        <v>0</v>
      </c>
      <c r="F17" s="8">
        <f t="shared" ca="1" si="2"/>
        <v>0</v>
      </c>
      <c r="G17" s="8">
        <f t="shared" ca="1" si="3"/>
        <v>0</v>
      </c>
      <c r="H17" s="8">
        <f t="shared" ca="1" si="4"/>
        <v>0</v>
      </c>
      <c r="I17" s="8">
        <f t="shared" ca="1" si="5"/>
        <v>0</v>
      </c>
      <c r="J17" s="8">
        <f t="shared" ca="1" si="6"/>
        <v>0</v>
      </c>
      <c r="K17" s="12">
        <f t="shared" ca="1" si="11"/>
        <v>0</v>
      </c>
      <c r="L17" s="13">
        <f>+VLOOKUP($A17,EMPLEADOS!$A$6:$J$56,8,0)</f>
        <v>0</v>
      </c>
      <c r="M17" s="14">
        <f>+VLOOKUP($A17,EMPLEADOS!$A$6:$J$56,9,0)</f>
        <v>0</v>
      </c>
      <c r="N17" s="8">
        <f t="shared" si="0"/>
        <v>0</v>
      </c>
      <c r="O17" s="9">
        <f t="shared" ca="1" si="7"/>
        <v>0</v>
      </c>
      <c r="P17" s="37">
        <f t="shared" ca="1" si="8"/>
        <v>0</v>
      </c>
      <c r="Q17" s="38">
        <f t="shared" ca="1" si="9"/>
        <v>0</v>
      </c>
      <c r="R17" s="37">
        <f t="shared" ca="1" si="10"/>
        <v>0</v>
      </c>
    </row>
    <row r="18" spans="1:18" x14ac:dyDescent="0.2">
      <c r="A18" s="2">
        <v>14</v>
      </c>
      <c r="B18" s="6">
        <f>+VLOOKUP(A18,EMPLEADOS!$A$6:$G$535,2,0)</f>
        <v>0</v>
      </c>
      <c r="C18" s="3">
        <f>+VLOOKUP(EMPLEADOS!$D$4,EMPLEADOS!$S$9:$T$20,2,0)</f>
        <v>31</v>
      </c>
      <c r="D18" s="7">
        <f ca="1">+VLOOKUP(A18,EMPLEADOS!$A$6:$G$535,7,0)</f>
        <v>0</v>
      </c>
      <c r="E18" s="8">
        <f t="shared" ca="1" si="1"/>
        <v>0</v>
      </c>
      <c r="F18" s="8">
        <f t="shared" ca="1" si="2"/>
        <v>0</v>
      </c>
      <c r="G18" s="8">
        <f t="shared" ca="1" si="3"/>
        <v>0</v>
      </c>
      <c r="H18" s="8">
        <f t="shared" ca="1" si="4"/>
        <v>0</v>
      </c>
      <c r="I18" s="8">
        <f t="shared" ca="1" si="5"/>
        <v>0</v>
      </c>
      <c r="J18" s="8">
        <f t="shared" ca="1" si="6"/>
        <v>0</v>
      </c>
      <c r="K18" s="12">
        <f t="shared" ca="1" si="11"/>
        <v>0</v>
      </c>
      <c r="L18" s="13">
        <f>+VLOOKUP($A18,EMPLEADOS!$A$6:$J$56,8,0)</f>
        <v>0</v>
      </c>
      <c r="M18" s="14">
        <f>+VLOOKUP($A18,EMPLEADOS!$A$6:$J$56,9,0)</f>
        <v>0</v>
      </c>
      <c r="N18" s="8">
        <f t="shared" si="0"/>
        <v>0</v>
      </c>
      <c r="O18" s="9">
        <f t="shared" ca="1" si="7"/>
        <v>0</v>
      </c>
      <c r="P18" s="37">
        <f t="shared" ca="1" si="8"/>
        <v>0</v>
      </c>
      <c r="Q18" s="38">
        <f t="shared" ca="1" si="9"/>
        <v>0</v>
      </c>
      <c r="R18" s="37">
        <f t="shared" ca="1" si="10"/>
        <v>0</v>
      </c>
    </row>
    <row r="19" spans="1:18" x14ac:dyDescent="0.2">
      <c r="A19" s="2">
        <v>15</v>
      </c>
      <c r="B19" s="6">
        <f>+VLOOKUP(A19,EMPLEADOS!$A$6:$G$535,2,0)</f>
        <v>0</v>
      </c>
      <c r="C19" s="3">
        <f>+VLOOKUP(EMPLEADOS!$D$4,EMPLEADOS!$S$9:$T$20,2,0)</f>
        <v>31</v>
      </c>
      <c r="D19" s="7">
        <f ca="1">+VLOOKUP(A19,EMPLEADOS!$A$6:$G$535,7,0)</f>
        <v>0</v>
      </c>
      <c r="E19" s="8">
        <f t="shared" ca="1" si="1"/>
        <v>0</v>
      </c>
      <c r="F19" s="8">
        <f t="shared" ca="1" si="2"/>
        <v>0</v>
      </c>
      <c r="G19" s="8">
        <f t="shared" ca="1" si="3"/>
        <v>0</v>
      </c>
      <c r="H19" s="8">
        <f t="shared" ca="1" si="4"/>
        <v>0</v>
      </c>
      <c r="I19" s="8">
        <f t="shared" ca="1" si="5"/>
        <v>0</v>
      </c>
      <c r="J19" s="8">
        <f t="shared" ca="1" si="6"/>
        <v>0</v>
      </c>
      <c r="K19" s="12">
        <f t="shared" ca="1" si="11"/>
        <v>0</v>
      </c>
      <c r="L19" s="13">
        <f>+VLOOKUP($A19,EMPLEADOS!$A$6:$J$56,8,0)</f>
        <v>0</v>
      </c>
      <c r="M19" s="14">
        <f>+VLOOKUP($A19,EMPLEADOS!$A$6:$J$56,9,0)</f>
        <v>0</v>
      </c>
      <c r="N19" s="8">
        <f t="shared" si="0"/>
        <v>0</v>
      </c>
      <c r="O19" s="9">
        <f t="shared" ca="1" si="7"/>
        <v>0</v>
      </c>
      <c r="P19" s="37">
        <f t="shared" ca="1" si="8"/>
        <v>0</v>
      </c>
      <c r="Q19" s="38">
        <f t="shared" ca="1" si="9"/>
        <v>0</v>
      </c>
      <c r="R19" s="37">
        <f t="shared" ca="1" si="10"/>
        <v>0</v>
      </c>
    </row>
    <row r="20" spans="1:18" x14ac:dyDescent="0.2">
      <c r="A20" s="2">
        <v>16</v>
      </c>
      <c r="B20" s="6">
        <f>+VLOOKUP(A20,EMPLEADOS!$A$6:$G$535,2,0)</f>
        <v>0</v>
      </c>
      <c r="C20" s="3">
        <f>+VLOOKUP(EMPLEADOS!$D$4,EMPLEADOS!$S$9:$T$20,2,0)</f>
        <v>31</v>
      </c>
      <c r="D20" s="7">
        <f ca="1">+VLOOKUP(A20,EMPLEADOS!$A$6:$G$535,7,0)</f>
        <v>0</v>
      </c>
      <c r="E20" s="8">
        <f t="shared" ca="1" si="1"/>
        <v>0</v>
      </c>
      <c r="F20" s="8">
        <f t="shared" ca="1" si="2"/>
        <v>0</v>
      </c>
      <c r="G20" s="8">
        <f t="shared" ca="1" si="3"/>
        <v>0</v>
      </c>
      <c r="H20" s="8">
        <f t="shared" ca="1" si="4"/>
        <v>0</v>
      </c>
      <c r="I20" s="8">
        <f t="shared" ca="1" si="5"/>
        <v>0</v>
      </c>
      <c r="J20" s="8">
        <f t="shared" ca="1" si="6"/>
        <v>0</v>
      </c>
      <c r="K20" s="12">
        <f t="shared" ca="1" si="11"/>
        <v>0</v>
      </c>
      <c r="L20" s="13">
        <f>+VLOOKUP($A20,EMPLEADOS!$A$6:$J$56,8,0)</f>
        <v>0</v>
      </c>
      <c r="M20" s="14">
        <f>+VLOOKUP($A20,EMPLEADOS!$A$6:$J$56,9,0)</f>
        <v>0</v>
      </c>
      <c r="N20" s="8">
        <f t="shared" si="0"/>
        <v>0</v>
      </c>
      <c r="O20" s="9">
        <f t="shared" ca="1" si="7"/>
        <v>0</v>
      </c>
      <c r="P20" s="37">
        <f t="shared" ca="1" si="8"/>
        <v>0</v>
      </c>
      <c r="Q20" s="38">
        <f t="shared" ca="1" si="9"/>
        <v>0</v>
      </c>
      <c r="R20" s="37">
        <f t="shared" ca="1" si="10"/>
        <v>0</v>
      </c>
    </row>
    <row r="21" spans="1:18" x14ac:dyDescent="0.2">
      <c r="A21" s="2">
        <v>17</v>
      </c>
      <c r="B21" s="6">
        <f>+VLOOKUP(A21,EMPLEADOS!$A$6:$G$535,2,0)</f>
        <v>0</v>
      </c>
      <c r="C21" s="3">
        <f>+VLOOKUP(EMPLEADOS!$D$4,EMPLEADOS!$S$9:$T$20,2,0)</f>
        <v>31</v>
      </c>
      <c r="D21" s="7">
        <f ca="1">+VLOOKUP(A21,EMPLEADOS!$A$6:$G$535,7,0)</f>
        <v>0</v>
      </c>
      <c r="E21" s="8">
        <f t="shared" ca="1" si="1"/>
        <v>0</v>
      </c>
      <c r="F21" s="8">
        <f t="shared" ca="1" si="2"/>
        <v>0</v>
      </c>
      <c r="G21" s="8">
        <f t="shared" ca="1" si="3"/>
        <v>0</v>
      </c>
      <c r="H21" s="8">
        <f t="shared" ca="1" si="4"/>
        <v>0</v>
      </c>
      <c r="I21" s="8">
        <f t="shared" ca="1" si="5"/>
        <v>0</v>
      </c>
      <c r="J21" s="8">
        <f t="shared" ca="1" si="6"/>
        <v>0</v>
      </c>
      <c r="K21" s="12">
        <f t="shared" ca="1" si="11"/>
        <v>0</v>
      </c>
      <c r="L21" s="13">
        <f>+VLOOKUP($A21,EMPLEADOS!$A$6:$J$56,8,0)</f>
        <v>0</v>
      </c>
      <c r="M21" s="14">
        <f>+VLOOKUP($A21,EMPLEADOS!$A$6:$J$56,9,0)</f>
        <v>0</v>
      </c>
      <c r="N21" s="8">
        <f t="shared" si="0"/>
        <v>0</v>
      </c>
      <c r="O21" s="9">
        <f t="shared" ca="1" si="7"/>
        <v>0</v>
      </c>
      <c r="P21" s="37">
        <f t="shared" ca="1" si="8"/>
        <v>0</v>
      </c>
      <c r="Q21" s="38">
        <f t="shared" ca="1" si="9"/>
        <v>0</v>
      </c>
      <c r="R21" s="37">
        <f t="shared" ca="1" si="10"/>
        <v>0</v>
      </c>
    </row>
    <row r="22" spans="1:18" x14ac:dyDescent="0.2">
      <c r="A22" s="2">
        <v>18</v>
      </c>
      <c r="B22" s="6">
        <f>+VLOOKUP(A22,EMPLEADOS!$A$6:$G$535,2,0)</f>
        <v>0</v>
      </c>
      <c r="C22" s="3">
        <f>+VLOOKUP(EMPLEADOS!$D$4,EMPLEADOS!$S$9:$T$20,2,0)</f>
        <v>31</v>
      </c>
      <c r="D22" s="7">
        <f ca="1">+VLOOKUP(A22,EMPLEADOS!$A$6:$G$535,7,0)</f>
        <v>0</v>
      </c>
      <c r="E22" s="8">
        <f t="shared" ca="1" si="1"/>
        <v>0</v>
      </c>
      <c r="F22" s="8">
        <f t="shared" ca="1" si="2"/>
        <v>0</v>
      </c>
      <c r="G22" s="8">
        <f t="shared" ca="1" si="3"/>
        <v>0</v>
      </c>
      <c r="H22" s="8">
        <f t="shared" ca="1" si="4"/>
        <v>0</v>
      </c>
      <c r="I22" s="8">
        <f t="shared" ca="1" si="5"/>
        <v>0</v>
      </c>
      <c r="J22" s="8">
        <f t="shared" ca="1" si="6"/>
        <v>0</v>
      </c>
      <c r="K22" s="12">
        <f t="shared" ca="1" si="11"/>
        <v>0</v>
      </c>
      <c r="L22" s="13">
        <f>+VLOOKUP($A22,EMPLEADOS!$A$6:$J$56,8,0)</f>
        <v>0</v>
      </c>
      <c r="M22" s="14">
        <f>+VLOOKUP($A22,EMPLEADOS!$A$6:$J$56,9,0)</f>
        <v>0</v>
      </c>
      <c r="N22" s="8">
        <f t="shared" si="0"/>
        <v>0</v>
      </c>
      <c r="O22" s="9">
        <f t="shared" ca="1" si="7"/>
        <v>0</v>
      </c>
      <c r="P22" s="37">
        <f t="shared" ca="1" si="8"/>
        <v>0</v>
      </c>
      <c r="Q22" s="38">
        <f t="shared" ca="1" si="9"/>
        <v>0</v>
      </c>
      <c r="R22" s="37">
        <f t="shared" ca="1" si="10"/>
        <v>0</v>
      </c>
    </row>
    <row r="23" spans="1:18" x14ac:dyDescent="0.2">
      <c r="A23" s="2">
        <v>19</v>
      </c>
      <c r="B23" s="6">
        <f>+VLOOKUP(A23,EMPLEADOS!$A$6:$G$535,2,0)</f>
        <v>0</v>
      </c>
      <c r="C23" s="3">
        <f>+VLOOKUP(EMPLEADOS!$D$4,EMPLEADOS!$S$9:$T$20,2,0)</f>
        <v>31</v>
      </c>
      <c r="D23" s="7">
        <f ca="1">+VLOOKUP(A23,EMPLEADOS!$A$6:$G$535,7,0)</f>
        <v>0</v>
      </c>
      <c r="E23" s="8">
        <f t="shared" ca="1" si="1"/>
        <v>0</v>
      </c>
      <c r="F23" s="8">
        <f t="shared" ca="1" si="2"/>
        <v>0</v>
      </c>
      <c r="G23" s="8">
        <f t="shared" ca="1" si="3"/>
        <v>0</v>
      </c>
      <c r="H23" s="8">
        <f t="shared" ca="1" si="4"/>
        <v>0</v>
      </c>
      <c r="I23" s="8">
        <f t="shared" ca="1" si="5"/>
        <v>0</v>
      </c>
      <c r="J23" s="8">
        <f t="shared" ca="1" si="6"/>
        <v>0</v>
      </c>
      <c r="K23" s="12">
        <f t="shared" ca="1" si="11"/>
        <v>0</v>
      </c>
      <c r="L23" s="13">
        <f>+VLOOKUP($A23,EMPLEADOS!$A$6:$J$56,8,0)</f>
        <v>0</v>
      </c>
      <c r="M23" s="14">
        <f>+VLOOKUP($A23,EMPLEADOS!$A$6:$J$56,9,0)</f>
        <v>0</v>
      </c>
      <c r="N23" s="8">
        <f t="shared" si="0"/>
        <v>0</v>
      </c>
      <c r="O23" s="9">
        <f t="shared" ca="1" si="7"/>
        <v>0</v>
      </c>
      <c r="P23" s="37">
        <f t="shared" ca="1" si="8"/>
        <v>0</v>
      </c>
      <c r="Q23" s="38">
        <f t="shared" ca="1" si="9"/>
        <v>0</v>
      </c>
      <c r="R23" s="37">
        <f t="shared" ca="1" si="10"/>
        <v>0</v>
      </c>
    </row>
    <row r="24" spans="1:18" x14ac:dyDescent="0.2">
      <c r="A24" s="2">
        <v>20</v>
      </c>
      <c r="B24" s="6">
        <f>+VLOOKUP(A24,EMPLEADOS!$A$6:$G$535,2,0)</f>
        <v>0</v>
      </c>
      <c r="C24" s="3">
        <f>+VLOOKUP(EMPLEADOS!$D$4,EMPLEADOS!$S$9:$T$20,2,0)</f>
        <v>31</v>
      </c>
      <c r="D24" s="7">
        <f ca="1">+VLOOKUP(A24,EMPLEADOS!$A$6:$G$535,7,0)</f>
        <v>0</v>
      </c>
      <c r="E24" s="8">
        <f t="shared" ca="1" si="1"/>
        <v>0</v>
      </c>
      <c r="F24" s="8">
        <f t="shared" ca="1" si="2"/>
        <v>0</v>
      </c>
      <c r="G24" s="8">
        <f t="shared" ca="1" si="3"/>
        <v>0</v>
      </c>
      <c r="H24" s="8">
        <f t="shared" ca="1" si="4"/>
        <v>0</v>
      </c>
      <c r="I24" s="8">
        <f t="shared" ca="1" si="5"/>
        <v>0</v>
      </c>
      <c r="J24" s="8">
        <f t="shared" ca="1" si="6"/>
        <v>0</v>
      </c>
      <c r="K24" s="12">
        <f t="shared" ca="1" si="11"/>
        <v>0</v>
      </c>
      <c r="L24" s="13">
        <f>+VLOOKUP($A24,EMPLEADOS!$A$6:$J$56,8,0)</f>
        <v>0</v>
      </c>
      <c r="M24" s="14">
        <f>+VLOOKUP($A24,EMPLEADOS!$A$6:$J$56,9,0)</f>
        <v>0</v>
      </c>
      <c r="N24" s="8">
        <f t="shared" si="0"/>
        <v>0</v>
      </c>
      <c r="O24" s="9">
        <f t="shared" ca="1" si="7"/>
        <v>0</v>
      </c>
      <c r="P24" s="37">
        <f t="shared" ca="1" si="8"/>
        <v>0</v>
      </c>
      <c r="Q24" s="38">
        <f t="shared" ca="1" si="9"/>
        <v>0</v>
      </c>
      <c r="R24" s="37">
        <f t="shared" ca="1" si="10"/>
        <v>0</v>
      </c>
    </row>
    <row r="25" spans="1:18" x14ac:dyDescent="0.2">
      <c r="A25" s="2">
        <v>21</v>
      </c>
      <c r="B25" s="6">
        <f>+VLOOKUP(A25,EMPLEADOS!$A$6:$G$535,2,0)</f>
        <v>0</v>
      </c>
      <c r="C25" s="3">
        <f>+VLOOKUP(EMPLEADOS!$D$4,EMPLEADOS!$S$9:$T$20,2,0)</f>
        <v>31</v>
      </c>
      <c r="D25" s="7">
        <f ca="1">+VLOOKUP(A25,EMPLEADOS!$A$6:$G$535,7,0)</f>
        <v>0</v>
      </c>
      <c r="E25" s="8">
        <f t="shared" ca="1" si="1"/>
        <v>0</v>
      </c>
      <c r="F25" s="8">
        <f t="shared" ca="1" si="2"/>
        <v>0</v>
      </c>
      <c r="G25" s="8">
        <f t="shared" ca="1" si="3"/>
        <v>0</v>
      </c>
      <c r="H25" s="8">
        <f t="shared" ca="1" si="4"/>
        <v>0</v>
      </c>
      <c r="I25" s="8">
        <f t="shared" ca="1" si="5"/>
        <v>0</v>
      </c>
      <c r="J25" s="8">
        <f t="shared" ca="1" si="6"/>
        <v>0</v>
      </c>
      <c r="K25" s="12">
        <f t="shared" ca="1" si="11"/>
        <v>0</v>
      </c>
      <c r="L25" s="13">
        <f>+VLOOKUP($A25,EMPLEADOS!$A$6:$J$56,8,0)</f>
        <v>0</v>
      </c>
      <c r="M25" s="14">
        <f>+VLOOKUP($A25,EMPLEADOS!$A$6:$J$56,9,0)</f>
        <v>0</v>
      </c>
      <c r="N25" s="8">
        <f t="shared" si="0"/>
        <v>0</v>
      </c>
      <c r="O25" s="9">
        <f t="shared" ca="1" si="7"/>
        <v>0</v>
      </c>
      <c r="P25" s="37">
        <f t="shared" ca="1" si="8"/>
        <v>0</v>
      </c>
      <c r="Q25" s="38">
        <f t="shared" ca="1" si="9"/>
        <v>0</v>
      </c>
      <c r="R25" s="37">
        <f t="shared" ca="1" si="10"/>
        <v>0</v>
      </c>
    </row>
    <row r="26" spans="1:18" x14ac:dyDescent="0.2">
      <c r="A26" s="2">
        <v>22</v>
      </c>
      <c r="B26" s="6">
        <f>+VLOOKUP(A26,EMPLEADOS!$A$6:$G$535,2,0)</f>
        <v>0</v>
      </c>
      <c r="C26" s="3">
        <f>+VLOOKUP(EMPLEADOS!$D$4,EMPLEADOS!$S$9:$T$20,2,0)</f>
        <v>31</v>
      </c>
      <c r="D26" s="7">
        <f ca="1">+VLOOKUP(A26,EMPLEADOS!$A$6:$G$535,7,0)</f>
        <v>0</v>
      </c>
      <c r="E26" s="8">
        <f t="shared" ca="1" si="1"/>
        <v>0</v>
      </c>
      <c r="F26" s="8">
        <f t="shared" ca="1" si="2"/>
        <v>0</v>
      </c>
      <c r="G26" s="8">
        <f t="shared" ca="1" si="3"/>
        <v>0</v>
      </c>
      <c r="H26" s="8">
        <f t="shared" ca="1" si="4"/>
        <v>0</v>
      </c>
      <c r="I26" s="8">
        <f t="shared" ca="1" si="5"/>
        <v>0</v>
      </c>
      <c r="J26" s="8">
        <f t="shared" ca="1" si="6"/>
        <v>0</v>
      </c>
      <c r="K26" s="12">
        <f t="shared" ca="1" si="11"/>
        <v>0</v>
      </c>
      <c r="L26" s="13">
        <f>+VLOOKUP($A26,EMPLEADOS!$A$6:$J$56,8,0)</f>
        <v>0</v>
      </c>
      <c r="M26" s="14">
        <f>+VLOOKUP($A26,EMPLEADOS!$A$6:$J$56,9,0)</f>
        <v>0</v>
      </c>
      <c r="N26" s="8">
        <f t="shared" si="0"/>
        <v>0</v>
      </c>
      <c r="O26" s="9">
        <f t="shared" ca="1" si="7"/>
        <v>0</v>
      </c>
      <c r="P26" s="37">
        <f t="shared" ca="1" si="8"/>
        <v>0</v>
      </c>
      <c r="Q26" s="38">
        <f t="shared" ca="1" si="9"/>
        <v>0</v>
      </c>
      <c r="R26" s="37">
        <f t="shared" ca="1" si="10"/>
        <v>0</v>
      </c>
    </row>
    <row r="27" spans="1:18" x14ac:dyDescent="0.2">
      <c r="A27" s="2">
        <v>23</v>
      </c>
      <c r="B27" s="6">
        <f>+VLOOKUP(A27,EMPLEADOS!$A$6:$G$535,2,0)</f>
        <v>0</v>
      </c>
      <c r="C27" s="3">
        <f>+VLOOKUP(EMPLEADOS!$D$4,EMPLEADOS!$S$9:$T$20,2,0)</f>
        <v>31</v>
      </c>
      <c r="D27" s="7">
        <f ca="1">+VLOOKUP(A27,EMPLEADOS!$A$6:$G$535,7,0)</f>
        <v>0</v>
      </c>
      <c r="E27" s="8">
        <f t="shared" ca="1" si="1"/>
        <v>0</v>
      </c>
      <c r="F27" s="8">
        <f t="shared" ca="1" si="2"/>
        <v>0</v>
      </c>
      <c r="G27" s="8">
        <f t="shared" ca="1" si="3"/>
        <v>0</v>
      </c>
      <c r="H27" s="8">
        <f t="shared" ca="1" si="4"/>
        <v>0</v>
      </c>
      <c r="I27" s="8">
        <f t="shared" ca="1" si="5"/>
        <v>0</v>
      </c>
      <c r="J27" s="8">
        <f t="shared" ca="1" si="6"/>
        <v>0</v>
      </c>
      <c r="K27" s="12">
        <f t="shared" ca="1" si="11"/>
        <v>0</v>
      </c>
      <c r="L27" s="13">
        <f>+VLOOKUP($A27,EMPLEADOS!$A$6:$J$56,8,0)</f>
        <v>0</v>
      </c>
      <c r="M27" s="14">
        <f>+VLOOKUP($A27,EMPLEADOS!$A$6:$J$56,9,0)</f>
        <v>0</v>
      </c>
      <c r="N27" s="8">
        <f t="shared" si="0"/>
        <v>0</v>
      </c>
      <c r="O27" s="9">
        <f t="shared" ca="1" si="7"/>
        <v>0</v>
      </c>
      <c r="P27" s="37">
        <f t="shared" ca="1" si="8"/>
        <v>0</v>
      </c>
      <c r="Q27" s="38">
        <f t="shared" ca="1" si="9"/>
        <v>0</v>
      </c>
      <c r="R27" s="37">
        <f t="shared" ca="1" si="10"/>
        <v>0</v>
      </c>
    </row>
    <row r="28" spans="1:18" x14ac:dyDescent="0.2">
      <c r="A28" s="2">
        <v>24</v>
      </c>
      <c r="B28" s="6">
        <f>+VLOOKUP(A28,EMPLEADOS!$A$6:$G$535,2,0)</f>
        <v>0</v>
      </c>
      <c r="C28" s="3">
        <f>+VLOOKUP(EMPLEADOS!$D$4,EMPLEADOS!$S$9:$T$20,2,0)</f>
        <v>31</v>
      </c>
      <c r="D28" s="7">
        <f ca="1">+VLOOKUP(A28,EMPLEADOS!$A$6:$G$535,7,0)</f>
        <v>0</v>
      </c>
      <c r="E28" s="8">
        <f t="shared" ca="1" si="1"/>
        <v>0</v>
      </c>
      <c r="F28" s="8">
        <f t="shared" ca="1" si="2"/>
        <v>0</v>
      </c>
      <c r="G28" s="8">
        <f t="shared" ca="1" si="3"/>
        <v>0</v>
      </c>
      <c r="H28" s="8">
        <f t="shared" ca="1" si="4"/>
        <v>0</v>
      </c>
      <c r="I28" s="8">
        <f t="shared" ca="1" si="5"/>
        <v>0</v>
      </c>
      <c r="J28" s="8">
        <f t="shared" ca="1" si="6"/>
        <v>0</v>
      </c>
      <c r="K28" s="12">
        <f t="shared" ca="1" si="11"/>
        <v>0</v>
      </c>
      <c r="L28" s="13">
        <f>+VLOOKUP($A28,EMPLEADOS!$A$6:$J$56,8,0)</f>
        <v>0</v>
      </c>
      <c r="M28" s="14">
        <f>+VLOOKUP($A28,EMPLEADOS!$A$6:$J$56,9,0)</f>
        <v>0</v>
      </c>
      <c r="N28" s="8">
        <f t="shared" si="0"/>
        <v>0</v>
      </c>
      <c r="O28" s="9">
        <f t="shared" ca="1" si="7"/>
        <v>0</v>
      </c>
      <c r="P28" s="37">
        <f t="shared" ca="1" si="8"/>
        <v>0</v>
      </c>
      <c r="Q28" s="38">
        <f t="shared" ca="1" si="9"/>
        <v>0</v>
      </c>
      <c r="R28" s="37">
        <f t="shared" ca="1" si="10"/>
        <v>0</v>
      </c>
    </row>
    <row r="29" spans="1:18" x14ac:dyDescent="0.2">
      <c r="A29" s="2">
        <v>25</v>
      </c>
      <c r="B29" s="6">
        <f>+VLOOKUP(A29,EMPLEADOS!$A$6:$G$535,2,0)</f>
        <v>0</v>
      </c>
      <c r="C29" s="3">
        <f>+VLOOKUP(EMPLEADOS!$D$4,EMPLEADOS!$S$9:$T$20,2,0)</f>
        <v>31</v>
      </c>
      <c r="D29" s="7">
        <f ca="1">+VLOOKUP(A29,EMPLEADOS!$A$6:$G$535,7,0)</f>
        <v>0</v>
      </c>
      <c r="E29" s="8">
        <f t="shared" ca="1" si="1"/>
        <v>0</v>
      </c>
      <c r="F29" s="8">
        <f t="shared" ca="1" si="2"/>
        <v>0</v>
      </c>
      <c r="G29" s="8">
        <f t="shared" ca="1" si="3"/>
        <v>0</v>
      </c>
      <c r="H29" s="8">
        <f t="shared" ca="1" si="4"/>
        <v>0</v>
      </c>
      <c r="I29" s="8">
        <f t="shared" ca="1" si="5"/>
        <v>0</v>
      </c>
      <c r="J29" s="8">
        <f t="shared" ca="1" si="6"/>
        <v>0</v>
      </c>
      <c r="K29" s="12">
        <f t="shared" ca="1" si="11"/>
        <v>0</v>
      </c>
      <c r="L29" s="13">
        <f>+VLOOKUP($A29,EMPLEADOS!$A$6:$J$56,8,0)</f>
        <v>0</v>
      </c>
      <c r="M29" s="14">
        <f>+VLOOKUP($A29,EMPLEADOS!$A$6:$J$56,9,0)</f>
        <v>0</v>
      </c>
      <c r="N29" s="8">
        <f t="shared" si="0"/>
        <v>0</v>
      </c>
      <c r="O29" s="9">
        <f t="shared" ca="1" si="7"/>
        <v>0</v>
      </c>
      <c r="P29" s="37">
        <f t="shared" ca="1" si="8"/>
        <v>0</v>
      </c>
      <c r="Q29" s="38">
        <f t="shared" ca="1" si="9"/>
        <v>0</v>
      </c>
      <c r="R29" s="37">
        <f t="shared" ca="1" si="10"/>
        <v>0</v>
      </c>
    </row>
    <row r="30" spans="1:18" x14ac:dyDescent="0.2">
      <c r="A30" s="2">
        <v>26</v>
      </c>
      <c r="B30" s="6">
        <f>+VLOOKUP(A30,EMPLEADOS!$A$6:$G$535,2,0)</f>
        <v>0</v>
      </c>
      <c r="C30" s="3">
        <f>+VLOOKUP(EMPLEADOS!$D$4,EMPLEADOS!$S$9:$T$20,2,0)</f>
        <v>31</v>
      </c>
      <c r="D30" s="7">
        <f ca="1">+VLOOKUP(A30,EMPLEADOS!$A$6:$G$535,7,0)</f>
        <v>0</v>
      </c>
      <c r="E30" s="8">
        <f t="shared" ca="1" si="1"/>
        <v>0</v>
      </c>
      <c r="F30" s="8">
        <f t="shared" ca="1" si="2"/>
        <v>0</v>
      </c>
      <c r="G30" s="8">
        <f t="shared" ca="1" si="3"/>
        <v>0</v>
      </c>
      <c r="H30" s="8">
        <f t="shared" ca="1" si="4"/>
        <v>0</v>
      </c>
      <c r="I30" s="8">
        <f t="shared" ca="1" si="5"/>
        <v>0</v>
      </c>
      <c r="J30" s="8">
        <f t="shared" ca="1" si="6"/>
        <v>0</v>
      </c>
      <c r="K30" s="12">
        <f t="shared" ca="1" si="11"/>
        <v>0</v>
      </c>
      <c r="L30" s="13">
        <f>+VLOOKUP($A30,EMPLEADOS!$A$6:$J$56,8,0)</f>
        <v>0</v>
      </c>
      <c r="M30" s="14">
        <f>+VLOOKUP($A30,EMPLEADOS!$A$6:$J$56,9,0)</f>
        <v>0</v>
      </c>
      <c r="N30" s="8">
        <f t="shared" si="0"/>
        <v>0</v>
      </c>
      <c r="O30" s="9">
        <f t="shared" ca="1" si="7"/>
        <v>0</v>
      </c>
      <c r="P30" s="37">
        <f t="shared" ca="1" si="8"/>
        <v>0</v>
      </c>
      <c r="Q30" s="38">
        <f t="shared" ca="1" si="9"/>
        <v>0</v>
      </c>
      <c r="R30" s="37">
        <f t="shared" ca="1" si="10"/>
        <v>0</v>
      </c>
    </row>
    <row r="31" spans="1:18" x14ac:dyDescent="0.2">
      <c r="A31" s="2">
        <v>27</v>
      </c>
      <c r="B31" s="6">
        <f>+VLOOKUP(A31,EMPLEADOS!$A$6:$G$535,2,0)</f>
        <v>0</v>
      </c>
      <c r="C31" s="3">
        <f>+VLOOKUP(EMPLEADOS!$D$4,EMPLEADOS!$S$9:$T$20,2,0)</f>
        <v>31</v>
      </c>
      <c r="D31" s="7">
        <f ca="1">+VLOOKUP(A31,EMPLEADOS!$A$6:$G$535,7,0)</f>
        <v>0</v>
      </c>
      <c r="E31" s="8">
        <f t="shared" ca="1" si="1"/>
        <v>0</v>
      </c>
      <c r="F31" s="8">
        <f t="shared" ca="1" si="2"/>
        <v>0</v>
      </c>
      <c r="G31" s="8">
        <f t="shared" ca="1" si="3"/>
        <v>0</v>
      </c>
      <c r="H31" s="8">
        <f t="shared" ca="1" si="4"/>
        <v>0</v>
      </c>
      <c r="I31" s="8">
        <f t="shared" ca="1" si="5"/>
        <v>0</v>
      </c>
      <c r="J31" s="8">
        <f t="shared" ca="1" si="6"/>
        <v>0</v>
      </c>
      <c r="K31" s="12">
        <f t="shared" ca="1" si="11"/>
        <v>0</v>
      </c>
      <c r="L31" s="13">
        <f>+VLOOKUP($A31,EMPLEADOS!$A$6:$J$56,8,0)</f>
        <v>0</v>
      </c>
      <c r="M31" s="14">
        <f>+VLOOKUP($A31,EMPLEADOS!$A$6:$J$56,9,0)</f>
        <v>0</v>
      </c>
      <c r="N31" s="8">
        <f t="shared" si="0"/>
        <v>0</v>
      </c>
      <c r="O31" s="9">
        <f t="shared" ca="1" si="7"/>
        <v>0</v>
      </c>
      <c r="P31" s="37">
        <f t="shared" ca="1" si="8"/>
        <v>0</v>
      </c>
      <c r="Q31" s="38">
        <f t="shared" ca="1" si="9"/>
        <v>0</v>
      </c>
      <c r="R31" s="37">
        <f t="shared" ca="1" si="10"/>
        <v>0</v>
      </c>
    </row>
    <row r="32" spans="1:18" x14ac:dyDescent="0.2">
      <c r="A32" s="2">
        <v>28</v>
      </c>
      <c r="B32" s="6">
        <f>+VLOOKUP(A32,EMPLEADOS!$A$6:$G$535,2,0)</f>
        <v>0</v>
      </c>
      <c r="C32" s="3">
        <f>+VLOOKUP(EMPLEADOS!$D$4,EMPLEADOS!$S$9:$T$20,2,0)</f>
        <v>31</v>
      </c>
      <c r="D32" s="7">
        <f ca="1">+VLOOKUP(A32,EMPLEADOS!$A$6:$G$535,7,0)</f>
        <v>0</v>
      </c>
      <c r="E32" s="8">
        <f t="shared" ca="1" si="1"/>
        <v>0</v>
      </c>
      <c r="F32" s="8">
        <f t="shared" ca="1" si="2"/>
        <v>0</v>
      </c>
      <c r="G32" s="8">
        <f t="shared" ca="1" si="3"/>
        <v>0</v>
      </c>
      <c r="H32" s="8">
        <f t="shared" ca="1" si="4"/>
        <v>0</v>
      </c>
      <c r="I32" s="8">
        <f t="shared" ca="1" si="5"/>
        <v>0</v>
      </c>
      <c r="J32" s="8">
        <f t="shared" ca="1" si="6"/>
        <v>0</v>
      </c>
      <c r="K32" s="12">
        <f t="shared" ca="1" si="11"/>
        <v>0</v>
      </c>
      <c r="L32" s="13">
        <f>+VLOOKUP($A32,EMPLEADOS!$A$6:$J$56,8,0)</f>
        <v>0</v>
      </c>
      <c r="M32" s="14">
        <f>+VLOOKUP($A32,EMPLEADOS!$A$6:$J$56,9,0)</f>
        <v>0</v>
      </c>
      <c r="N32" s="8">
        <f t="shared" si="0"/>
        <v>0</v>
      </c>
      <c r="O32" s="9">
        <f t="shared" ca="1" si="7"/>
        <v>0</v>
      </c>
      <c r="P32" s="37">
        <f t="shared" ca="1" si="8"/>
        <v>0</v>
      </c>
      <c r="Q32" s="38">
        <f t="shared" ca="1" si="9"/>
        <v>0</v>
      </c>
      <c r="R32" s="37">
        <f t="shared" ca="1" si="10"/>
        <v>0</v>
      </c>
    </row>
    <row r="33" spans="1:18" x14ac:dyDescent="0.2">
      <c r="A33" s="2">
        <v>29</v>
      </c>
      <c r="B33" s="6">
        <f>+VLOOKUP(A33,EMPLEADOS!$A$6:$G$535,2,0)</f>
        <v>0</v>
      </c>
      <c r="C33" s="3">
        <f>+VLOOKUP(EMPLEADOS!$D$4,EMPLEADOS!$S$9:$T$20,2,0)</f>
        <v>31</v>
      </c>
      <c r="D33" s="7">
        <f ca="1">+VLOOKUP(A33,EMPLEADOS!$A$6:$G$535,7,0)</f>
        <v>0</v>
      </c>
      <c r="E33" s="8">
        <f t="shared" ca="1" si="1"/>
        <v>0</v>
      </c>
      <c r="F33" s="8">
        <f t="shared" ca="1" si="2"/>
        <v>0</v>
      </c>
      <c r="G33" s="8">
        <f t="shared" ca="1" si="3"/>
        <v>0</v>
      </c>
      <c r="H33" s="8">
        <f t="shared" ca="1" si="4"/>
        <v>0</v>
      </c>
      <c r="I33" s="8">
        <f t="shared" ca="1" si="5"/>
        <v>0</v>
      </c>
      <c r="J33" s="8">
        <f t="shared" ca="1" si="6"/>
        <v>0</v>
      </c>
      <c r="K33" s="12">
        <f t="shared" ca="1" si="11"/>
        <v>0</v>
      </c>
      <c r="L33" s="13">
        <f>+VLOOKUP($A33,EMPLEADOS!$A$6:$J$56,8,0)</f>
        <v>0</v>
      </c>
      <c r="M33" s="14">
        <f>+VLOOKUP($A33,EMPLEADOS!$A$6:$J$56,9,0)</f>
        <v>0</v>
      </c>
      <c r="N33" s="8">
        <f t="shared" si="0"/>
        <v>0</v>
      </c>
      <c r="O33" s="9">
        <f t="shared" ca="1" si="7"/>
        <v>0</v>
      </c>
      <c r="P33" s="37">
        <f t="shared" ca="1" si="8"/>
        <v>0</v>
      </c>
      <c r="Q33" s="38">
        <f t="shared" ca="1" si="9"/>
        <v>0</v>
      </c>
      <c r="R33" s="37">
        <f t="shared" ca="1" si="10"/>
        <v>0</v>
      </c>
    </row>
    <row r="34" spans="1:18" x14ac:dyDescent="0.2">
      <c r="A34" s="2">
        <v>30</v>
      </c>
      <c r="B34" s="6">
        <f>+VLOOKUP(A34,EMPLEADOS!$A$6:$G$535,2,0)</f>
        <v>0</v>
      </c>
      <c r="C34" s="3">
        <f>+VLOOKUP(EMPLEADOS!$D$4,EMPLEADOS!$S$9:$T$20,2,0)</f>
        <v>31</v>
      </c>
      <c r="D34" s="7">
        <f ca="1">+VLOOKUP(A34,EMPLEADOS!$A$6:$G$535,7,0)</f>
        <v>0</v>
      </c>
      <c r="E34" s="8">
        <f t="shared" ca="1" si="1"/>
        <v>0</v>
      </c>
      <c r="F34" s="8">
        <f t="shared" ca="1" si="2"/>
        <v>0</v>
      </c>
      <c r="G34" s="8">
        <f t="shared" ca="1" si="3"/>
        <v>0</v>
      </c>
      <c r="H34" s="8">
        <f t="shared" ca="1" si="4"/>
        <v>0</v>
      </c>
      <c r="I34" s="8">
        <f t="shared" ca="1" si="5"/>
        <v>0</v>
      </c>
      <c r="J34" s="8">
        <f t="shared" ca="1" si="6"/>
        <v>0</v>
      </c>
      <c r="K34" s="12">
        <f t="shared" ca="1" si="11"/>
        <v>0</v>
      </c>
      <c r="L34" s="13">
        <f>+VLOOKUP($A34,EMPLEADOS!$A$6:$J$56,8,0)</f>
        <v>0</v>
      </c>
      <c r="M34" s="14">
        <f>+VLOOKUP($A34,EMPLEADOS!$A$6:$J$56,9,0)</f>
        <v>0</v>
      </c>
      <c r="N34" s="8">
        <f t="shared" si="0"/>
        <v>0</v>
      </c>
      <c r="O34" s="9">
        <f t="shared" ca="1" si="7"/>
        <v>0</v>
      </c>
      <c r="P34" s="37">
        <f t="shared" ca="1" si="8"/>
        <v>0</v>
      </c>
      <c r="Q34" s="38">
        <f t="shared" ca="1" si="9"/>
        <v>0</v>
      </c>
      <c r="R34" s="37">
        <f t="shared" ca="1" si="10"/>
        <v>0</v>
      </c>
    </row>
    <row r="35" spans="1:18" x14ac:dyDescent="0.2">
      <c r="A35" s="2">
        <v>31</v>
      </c>
      <c r="B35" s="6">
        <f>+VLOOKUP(A35,EMPLEADOS!$A$6:$G$535,2,0)</f>
        <v>0</v>
      </c>
      <c r="C35" s="3">
        <f>+VLOOKUP(EMPLEADOS!$D$4,EMPLEADOS!$S$9:$T$20,2,0)</f>
        <v>31</v>
      </c>
      <c r="D35" s="7">
        <f ca="1">+VLOOKUP(A35,EMPLEADOS!$A$6:$G$535,7,0)</f>
        <v>0</v>
      </c>
      <c r="E35" s="8">
        <f t="shared" ca="1" si="1"/>
        <v>0</v>
      </c>
      <c r="F35" s="8">
        <f t="shared" ca="1" si="2"/>
        <v>0</v>
      </c>
      <c r="G35" s="8">
        <f t="shared" ca="1" si="3"/>
        <v>0</v>
      </c>
      <c r="H35" s="8">
        <f t="shared" ca="1" si="4"/>
        <v>0</v>
      </c>
      <c r="I35" s="8">
        <f t="shared" ca="1" si="5"/>
        <v>0</v>
      </c>
      <c r="J35" s="8">
        <f t="shared" ca="1" si="6"/>
        <v>0</v>
      </c>
      <c r="K35" s="12">
        <f t="shared" ca="1" si="11"/>
        <v>0</v>
      </c>
      <c r="L35" s="13">
        <f>+VLOOKUP($A35,EMPLEADOS!$A$6:$J$56,8,0)</f>
        <v>0</v>
      </c>
      <c r="M35" s="14">
        <f>+VLOOKUP($A35,EMPLEADOS!$A$6:$J$56,9,0)</f>
        <v>0</v>
      </c>
      <c r="N35" s="8">
        <f t="shared" si="0"/>
        <v>0</v>
      </c>
      <c r="O35" s="9">
        <f t="shared" ca="1" si="7"/>
        <v>0</v>
      </c>
      <c r="P35" s="37">
        <f t="shared" ca="1" si="8"/>
        <v>0</v>
      </c>
      <c r="Q35" s="38">
        <f t="shared" ca="1" si="9"/>
        <v>0</v>
      </c>
      <c r="R35" s="37">
        <f t="shared" ca="1" si="10"/>
        <v>0</v>
      </c>
    </row>
    <row r="36" spans="1:18" x14ac:dyDescent="0.2">
      <c r="A36" s="2">
        <v>32</v>
      </c>
      <c r="B36" s="6">
        <f>+VLOOKUP(A36,EMPLEADOS!$A$6:$G$535,2,0)</f>
        <v>0</v>
      </c>
      <c r="C36" s="3">
        <f>+VLOOKUP(EMPLEADOS!$D$4,EMPLEADOS!$S$9:$T$20,2,0)</f>
        <v>31</v>
      </c>
      <c r="D36" s="7">
        <f ca="1">+VLOOKUP(A36,EMPLEADOS!$A$6:$G$535,7,0)</f>
        <v>0</v>
      </c>
      <c r="E36" s="8">
        <f t="shared" ca="1" si="1"/>
        <v>0</v>
      </c>
      <c r="F36" s="8">
        <f t="shared" ca="1" si="2"/>
        <v>0</v>
      </c>
      <c r="G36" s="8">
        <f t="shared" ca="1" si="3"/>
        <v>0</v>
      </c>
      <c r="H36" s="8">
        <f t="shared" ca="1" si="4"/>
        <v>0</v>
      </c>
      <c r="I36" s="8">
        <f t="shared" ca="1" si="5"/>
        <v>0</v>
      </c>
      <c r="J36" s="8">
        <f t="shared" ca="1" si="6"/>
        <v>0</v>
      </c>
      <c r="K36" s="12">
        <f t="shared" ca="1" si="11"/>
        <v>0</v>
      </c>
      <c r="L36" s="13">
        <f>+VLOOKUP($A36,EMPLEADOS!$A$6:$J$56,8,0)</f>
        <v>0</v>
      </c>
      <c r="M36" s="14">
        <f>+VLOOKUP($A36,EMPLEADOS!$A$6:$J$56,9,0)</f>
        <v>0</v>
      </c>
      <c r="N36" s="8">
        <f t="shared" si="0"/>
        <v>0</v>
      </c>
      <c r="O36" s="9">
        <f t="shared" ca="1" si="7"/>
        <v>0</v>
      </c>
      <c r="P36" s="37">
        <f t="shared" ca="1" si="8"/>
        <v>0</v>
      </c>
      <c r="Q36" s="38">
        <f t="shared" ca="1" si="9"/>
        <v>0</v>
      </c>
      <c r="R36" s="37">
        <f t="shared" ca="1" si="10"/>
        <v>0</v>
      </c>
    </row>
    <row r="37" spans="1:18" x14ac:dyDescent="0.2">
      <c r="A37" s="2">
        <v>33</v>
      </c>
      <c r="B37" s="6">
        <f>+VLOOKUP(A37,EMPLEADOS!$A$6:$G$535,2,0)</f>
        <v>0</v>
      </c>
      <c r="C37" s="3">
        <f>+VLOOKUP(EMPLEADOS!$D$4,EMPLEADOS!$S$9:$T$20,2,0)</f>
        <v>31</v>
      </c>
      <c r="D37" s="7">
        <f ca="1">+VLOOKUP(A37,EMPLEADOS!$A$6:$G$535,7,0)</f>
        <v>0</v>
      </c>
      <c r="E37" s="8">
        <f t="shared" ca="1" si="1"/>
        <v>0</v>
      </c>
      <c r="F37" s="8">
        <f t="shared" ca="1" si="2"/>
        <v>0</v>
      </c>
      <c r="G37" s="8">
        <f t="shared" ca="1" si="3"/>
        <v>0</v>
      </c>
      <c r="H37" s="8">
        <f t="shared" ca="1" si="4"/>
        <v>0</v>
      </c>
      <c r="I37" s="8">
        <f t="shared" ca="1" si="5"/>
        <v>0</v>
      </c>
      <c r="J37" s="8">
        <f t="shared" ca="1" si="6"/>
        <v>0</v>
      </c>
      <c r="K37" s="12">
        <f t="shared" ca="1" si="11"/>
        <v>0</v>
      </c>
      <c r="L37" s="13">
        <f>+VLOOKUP($A37,EMPLEADOS!$A$6:$J$56,8,0)</f>
        <v>0</v>
      </c>
      <c r="M37" s="14">
        <f>+VLOOKUP($A37,EMPLEADOS!$A$6:$J$56,9,0)</f>
        <v>0</v>
      </c>
      <c r="N37" s="8">
        <f t="shared" si="0"/>
        <v>0</v>
      </c>
      <c r="O37" s="9">
        <f t="shared" ca="1" si="7"/>
        <v>0</v>
      </c>
      <c r="P37" s="37">
        <f t="shared" ca="1" si="8"/>
        <v>0</v>
      </c>
      <c r="Q37" s="38">
        <f t="shared" ca="1" si="9"/>
        <v>0</v>
      </c>
      <c r="R37" s="37">
        <f t="shared" ca="1" si="10"/>
        <v>0</v>
      </c>
    </row>
    <row r="38" spans="1:18" x14ac:dyDescent="0.2">
      <c r="A38" s="2">
        <v>34</v>
      </c>
      <c r="B38" s="6">
        <f>+VLOOKUP(A38,EMPLEADOS!$A$6:$G$535,2,0)</f>
        <v>0</v>
      </c>
      <c r="C38" s="3">
        <f>+VLOOKUP(EMPLEADOS!$D$4,EMPLEADOS!$S$9:$T$20,2,0)</f>
        <v>31</v>
      </c>
      <c r="D38" s="7">
        <f ca="1">+VLOOKUP(A38,EMPLEADOS!$A$6:$G$535,7,0)</f>
        <v>0</v>
      </c>
      <c r="E38" s="8">
        <f t="shared" ca="1" si="1"/>
        <v>0</v>
      </c>
      <c r="F38" s="8">
        <f t="shared" ca="1" si="2"/>
        <v>0</v>
      </c>
      <c r="G38" s="8">
        <f t="shared" ca="1" si="3"/>
        <v>0</v>
      </c>
      <c r="H38" s="8">
        <f t="shared" ca="1" si="4"/>
        <v>0</v>
      </c>
      <c r="I38" s="8">
        <f t="shared" ca="1" si="5"/>
        <v>0</v>
      </c>
      <c r="J38" s="8">
        <f t="shared" ca="1" si="6"/>
        <v>0</v>
      </c>
      <c r="K38" s="12">
        <f t="shared" ca="1" si="11"/>
        <v>0</v>
      </c>
      <c r="L38" s="13">
        <f>+VLOOKUP($A38,EMPLEADOS!$A$6:$J$56,8,0)</f>
        <v>0</v>
      </c>
      <c r="M38" s="14">
        <f>+VLOOKUP($A38,EMPLEADOS!$A$6:$J$56,9,0)</f>
        <v>0</v>
      </c>
      <c r="N38" s="8">
        <f t="shared" si="0"/>
        <v>0</v>
      </c>
      <c r="O38" s="9">
        <f t="shared" ca="1" si="7"/>
        <v>0</v>
      </c>
      <c r="P38" s="37">
        <f t="shared" ca="1" si="8"/>
        <v>0</v>
      </c>
      <c r="Q38" s="38">
        <f t="shared" ca="1" si="9"/>
        <v>0</v>
      </c>
      <c r="R38" s="37">
        <f t="shared" ca="1" si="10"/>
        <v>0</v>
      </c>
    </row>
    <row r="39" spans="1:18" x14ac:dyDescent="0.2">
      <c r="A39" s="2">
        <v>35</v>
      </c>
      <c r="B39" s="6">
        <f>+VLOOKUP(A39,EMPLEADOS!$A$6:$G$535,2,0)</f>
        <v>0</v>
      </c>
      <c r="C39" s="3">
        <f>+VLOOKUP(EMPLEADOS!$D$4,EMPLEADOS!$S$9:$T$20,2,0)</f>
        <v>31</v>
      </c>
      <c r="D39" s="7">
        <f ca="1">+VLOOKUP(A39,EMPLEADOS!$A$6:$G$535,7,0)</f>
        <v>0</v>
      </c>
      <c r="E39" s="8">
        <f t="shared" ca="1" si="1"/>
        <v>0</v>
      </c>
      <c r="F39" s="8">
        <f t="shared" ca="1" si="2"/>
        <v>0</v>
      </c>
      <c r="G39" s="8">
        <f t="shared" ca="1" si="3"/>
        <v>0</v>
      </c>
      <c r="H39" s="8">
        <f t="shared" ca="1" si="4"/>
        <v>0</v>
      </c>
      <c r="I39" s="8">
        <f t="shared" ca="1" si="5"/>
        <v>0</v>
      </c>
      <c r="J39" s="8">
        <f t="shared" ca="1" si="6"/>
        <v>0</v>
      </c>
      <c r="K39" s="12">
        <f t="shared" ca="1" si="11"/>
        <v>0</v>
      </c>
      <c r="L39" s="13">
        <f>+VLOOKUP($A39,EMPLEADOS!$A$6:$J$56,8,0)</f>
        <v>0</v>
      </c>
      <c r="M39" s="14">
        <f>+VLOOKUP($A39,EMPLEADOS!$A$6:$J$56,9,0)</f>
        <v>0</v>
      </c>
      <c r="N39" s="8">
        <f t="shared" si="0"/>
        <v>0</v>
      </c>
      <c r="O39" s="9">
        <f t="shared" ca="1" si="7"/>
        <v>0</v>
      </c>
      <c r="P39" s="37">
        <f t="shared" ca="1" si="8"/>
        <v>0</v>
      </c>
      <c r="Q39" s="38">
        <f t="shared" ca="1" si="9"/>
        <v>0</v>
      </c>
      <c r="R39" s="37">
        <f t="shared" ca="1" si="10"/>
        <v>0</v>
      </c>
    </row>
    <row r="40" spans="1:18" x14ac:dyDescent="0.2">
      <c r="A40" s="2">
        <v>36</v>
      </c>
      <c r="B40" s="6">
        <f>+VLOOKUP(A40,EMPLEADOS!$A$6:$G$535,2,0)</f>
        <v>0</v>
      </c>
      <c r="C40" s="3">
        <f>+VLOOKUP(EMPLEADOS!$D$4,EMPLEADOS!$S$9:$T$20,2,0)</f>
        <v>31</v>
      </c>
      <c r="D40" s="7">
        <f ca="1">+VLOOKUP(A40,EMPLEADOS!$A$6:$G$535,7,0)</f>
        <v>0</v>
      </c>
      <c r="E40" s="8">
        <f t="shared" ref="E40:E54" ca="1" si="12">ROUND(D40*$E$2*C40,2)</f>
        <v>0</v>
      </c>
      <c r="F40" s="8">
        <f t="shared" ref="F40:F54" ca="1" si="13">ROUND(D40*$F$2*C40,2)</f>
        <v>0</v>
      </c>
      <c r="G40" s="8">
        <f t="shared" ref="G40:G54" ca="1" si="14">ROUND(D40*$G$2*C40,2)</f>
        <v>0</v>
      </c>
      <c r="H40" s="8">
        <f t="shared" ref="H40:H54" ca="1" si="15">E40+F40</f>
        <v>0</v>
      </c>
      <c r="I40" s="8">
        <f t="shared" ref="I40:I54" ca="1" si="16">G40</f>
        <v>0</v>
      </c>
      <c r="J40" s="8">
        <f t="shared" ref="J40:J54" ca="1" si="17">H40+I40</f>
        <v>0</v>
      </c>
      <c r="K40" s="12">
        <f t="shared" ref="K40:K54" ca="1" si="18">ROUND(D40*$K$2*C40,2)</f>
        <v>0</v>
      </c>
      <c r="L40" s="13">
        <f>+VLOOKUP($A40,EMPLEADOS!$A$6:$J$56,8,0)</f>
        <v>0</v>
      </c>
      <c r="M40" s="14">
        <f>+VLOOKUP($A40,EMPLEADOS!$A$6:$J$56,9,0)</f>
        <v>0</v>
      </c>
      <c r="N40" s="8">
        <f t="shared" ref="N40:N54" si="19">IF(L40="FD",(M40*$C$1*2/C40*C40)+$N$4,IF(L40="%",D40*((M40*C40)/100)+$N$4,IF(L40="$",M40+$N$4,0)))</f>
        <v>0</v>
      </c>
      <c r="O40" s="9">
        <f t="shared" ref="O40:O54" ca="1" si="20">K40+N40</f>
        <v>0</v>
      </c>
      <c r="P40" s="37">
        <f t="shared" ca="1" si="8"/>
        <v>0</v>
      </c>
      <c r="Q40" s="38">
        <f t="shared" ca="1" si="9"/>
        <v>0</v>
      </c>
      <c r="R40" s="37">
        <f t="shared" ca="1" si="10"/>
        <v>0</v>
      </c>
    </row>
    <row r="41" spans="1:18" x14ac:dyDescent="0.2">
      <c r="A41" s="2">
        <v>37</v>
      </c>
      <c r="B41" s="6">
        <f>+VLOOKUP(A41,EMPLEADOS!$A$6:$G$535,2,0)</f>
        <v>0</v>
      </c>
      <c r="C41" s="3">
        <f>+VLOOKUP(EMPLEADOS!$D$4,EMPLEADOS!$S$9:$T$20,2,0)</f>
        <v>31</v>
      </c>
      <c r="D41" s="7">
        <f ca="1">+VLOOKUP(A41,EMPLEADOS!$A$6:$G$535,7,0)</f>
        <v>0</v>
      </c>
      <c r="E41" s="8">
        <f t="shared" ca="1" si="12"/>
        <v>0</v>
      </c>
      <c r="F41" s="8">
        <f t="shared" ca="1" si="13"/>
        <v>0</v>
      </c>
      <c r="G41" s="8">
        <f t="shared" ca="1" si="14"/>
        <v>0</v>
      </c>
      <c r="H41" s="8">
        <f t="shared" ca="1" si="15"/>
        <v>0</v>
      </c>
      <c r="I41" s="8">
        <f t="shared" ca="1" si="16"/>
        <v>0</v>
      </c>
      <c r="J41" s="8">
        <f t="shared" ca="1" si="17"/>
        <v>0</v>
      </c>
      <c r="K41" s="12">
        <f t="shared" ca="1" si="18"/>
        <v>0</v>
      </c>
      <c r="L41" s="13">
        <f>+VLOOKUP($A41,EMPLEADOS!$A$6:$J$56,8,0)</f>
        <v>0</v>
      </c>
      <c r="M41" s="14">
        <f>+VLOOKUP($A41,EMPLEADOS!$A$6:$J$56,9,0)</f>
        <v>0</v>
      </c>
      <c r="N41" s="8">
        <f t="shared" si="19"/>
        <v>0</v>
      </c>
      <c r="O41" s="9">
        <f t="shared" ca="1" si="20"/>
        <v>0</v>
      </c>
      <c r="P41" s="37">
        <f t="shared" ca="1" si="8"/>
        <v>0</v>
      </c>
      <c r="Q41" s="38">
        <f t="shared" ca="1" si="9"/>
        <v>0</v>
      </c>
      <c r="R41" s="37">
        <f t="shared" ca="1" si="10"/>
        <v>0</v>
      </c>
    </row>
    <row r="42" spans="1:18" x14ac:dyDescent="0.2">
      <c r="A42" s="2">
        <v>38</v>
      </c>
      <c r="B42" s="6">
        <f>+VLOOKUP(A42,EMPLEADOS!$A$6:$G$535,2,0)</f>
        <v>0</v>
      </c>
      <c r="C42" s="3">
        <f>+VLOOKUP(EMPLEADOS!$D$4,EMPLEADOS!$S$9:$T$20,2,0)</f>
        <v>31</v>
      </c>
      <c r="D42" s="7">
        <f ca="1">+VLOOKUP(A42,EMPLEADOS!$A$6:$G$535,7,0)</f>
        <v>0</v>
      </c>
      <c r="E42" s="8">
        <f t="shared" ca="1" si="12"/>
        <v>0</v>
      </c>
      <c r="F42" s="8">
        <f t="shared" ca="1" si="13"/>
        <v>0</v>
      </c>
      <c r="G42" s="8">
        <f t="shared" ca="1" si="14"/>
        <v>0</v>
      </c>
      <c r="H42" s="8">
        <f t="shared" ca="1" si="15"/>
        <v>0</v>
      </c>
      <c r="I42" s="8">
        <f t="shared" ca="1" si="16"/>
        <v>0</v>
      </c>
      <c r="J42" s="8">
        <f t="shared" ca="1" si="17"/>
        <v>0</v>
      </c>
      <c r="K42" s="12">
        <f t="shared" ca="1" si="18"/>
        <v>0</v>
      </c>
      <c r="L42" s="13">
        <f>+VLOOKUP($A42,EMPLEADOS!$A$6:$J$56,8,0)</f>
        <v>0</v>
      </c>
      <c r="M42" s="14">
        <f>+VLOOKUP($A42,EMPLEADOS!$A$6:$J$56,9,0)</f>
        <v>0</v>
      </c>
      <c r="N42" s="8">
        <f t="shared" si="19"/>
        <v>0</v>
      </c>
      <c r="O42" s="9">
        <f t="shared" ca="1" si="20"/>
        <v>0</v>
      </c>
      <c r="P42" s="37">
        <f t="shared" ca="1" si="8"/>
        <v>0</v>
      </c>
      <c r="Q42" s="38">
        <f t="shared" ca="1" si="9"/>
        <v>0</v>
      </c>
      <c r="R42" s="37">
        <f t="shared" ca="1" si="10"/>
        <v>0</v>
      </c>
    </row>
    <row r="43" spans="1:18" x14ac:dyDescent="0.2">
      <c r="A43" s="2">
        <v>39</v>
      </c>
      <c r="B43" s="6">
        <f>+VLOOKUP(A43,EMPLEADOS!$A$6:$G$535,2,0)</f>
        <v>0</v>
      </c>
      <c r="C43" s="3">
        <f>+VLOOKUP(EMPLEADOS!$D$4,EMPLEADOS!$S$9:$T$20,2,0)</f>
        <v>31</v>
      </c>
      <c r="D43" s="7">
        <f ca="1">+VLOOKUP(A43,EMPLEADOS!$A$6:$G$535,7,0)</f>
        <v>0</v>
      </c>
      <c r="E43" s="8">
        <f t="shared" ca="1" si="12"/>
        <v>0</v>
      </c>
      <c r="F43" s="8">
        <f t="shared" ca="1" si="13"/>
        <v>0</v>
      </c>
      <c r="G43" s="8">
        <f t="shared" ca="1" si="14"/>
        <v>0</v>
      </c>
      <c r="H43" s="8">
        <f t="shared" ca="1" si="15"/>
        <v>0</v>
      </c>
      <c r="I43" s="8">
        <f t="shared" ca="1" si="16"/>
        <v>0</v>
      </c>
      <c r="J43" s="8">
        <f t="shared" ca="1" si="17"/>
        <v>0</v>
      </c>
      <c r="K43" s="12">
        <f t="shared" ca="1" si="18"/>
        <v>0</v>
      </c>
      <c r="L43" s="13">
        <f>+VLOOKUP($A43,EMPLEADOS!$A$6:$J$56,8,0)</f>
        <v>0</v>
      </c>
      <c r="M43" s="14">
        <f>+VLOOKUP($A43,EMPLEADOS!$A$6:$J$56,9,0)</f>
        <v>0</v>
      </c>
      <c r="N43" s="8">
        <f t="shared" si="19"/>
        <v>0</v>
      </c>
      <c r="O43" s="9">
        <f t="shared" ca="1" si="20"/>
        <v>0</v>
      </c>
      <c r="P43" s="37">
        <f t="shared" ca="1" si="8"/>
        <v>0</v>
      </c>
      <c r="Q43" s="38">
        <f t="shared" ca="1" si="9"/>
        <v>0</v>
      </c>
      <c r="R43" s="37">
        <f t="shared" ca="1" si="10"/>
        <v>0</v>
      </c>
    </row>
    <row r="44" spans="1:18" x14ac:dyDescent="0.2">
      <c r="A44" s="2">
        <v>40</v>
      </c>
      <c r="B44" s="6">
        <f>+VLOOKUP(A44,EMPLEADOS!$A$6:$G$535,2,0)</f>
        <v>0</v>
      </c>
      <c r="C44" s="3">
        <f>+VLOOKUP(EMPLEADOS!$D$4,EMPLEADOS!$S$9:$T$20,2,0)</f>
        <v>31</v>
      </c>
      <c r="D44" s="7">
        <f ca="1">+VLOOKUP(A44,EMPLEADOS!$A$6:$G$535,7,0)</f>
        <v>0</v>
      </c>
      <c r="E44" s="8">
        <f t="shared" ca="1" si="12"/>
        <v>0</v>
      </c>
      <c r="F44" s="8">
        <f t="shared" ca="1" si="13"/>
        <v>0</v>
      </c>
      <c r="G44" s="8">
        <f t="shared" ca="1" si="14"/>
        <v>0</v>
      </c>
      <c r="H44" s="8">
        <f t="shared" ca="1" si="15"/>
        <v>0</v>
      </c>
      <c r="I44" s="8">
        <f t="shared" ca="1" si="16"/>
        <v>0</v>
      </c>
      <c r="J44" s="8">
        <f t="shared" ca="1" si="17"/>
        <v>0</v>
      </c>
      <c r="K44" s="12">
        <f t="shared" ca="1" si="18"/>
        <v>0</v>
      </c>
      <c r="L44" s="13">
        <f>+VLOOKUP($A44,EMPLEADOS!$A$6:$J$56,8,0)</f>
        <v>0</v>
      </c>
      <c r="M44" s="14">
        <f>+VLOOKUP($A44,EMPLEADOS!$A$6:$J$56,9,0)</f>
        <v>0</v>
      </c>
      <c r="N44" s="8">
        <f t="shared" si="19"/>
        <v>0</v>
      </c>
      <c r="O44" s="9">
        <f t="shared" ca="1" si="20"/>
        <v>0</v>
      </c>
      <c r="P44" s="37">
        <f t="shared" ca="1" si="8"/>
        <v>0</v>
      </c>
      <c r="Q44" s="38">
        <f t="shared" ca="1" si="9"/>
        <v>0</v>
      </c>
      <c r="R44" s="37">
        <f t="shared" ca="1" si="10"/>
        <v>0</v>
      </c>
    </row>
    <row r="45" spans="1:18" x14ac:dyDescent="0.2">
      <c r="A45" s="2">
        <v>41</v>
      </c>
      <c r="B45" s="6">
        <f>+VLOOKUP(A45,EMPLEADOS!$A$6:$G$535,2,0)</f>
        <v>0</v>
      </c>
      <c r="C45" s="3">
        <f>+VLOOKUP(EMPLEADOS!$D$4,EMPLEADOS!$S$9:$T$20,2,0)</f>
        <v>31</v>
      </c>
      <c r="D45" s="7">
        <f ca="1">+VLOOKUP(A45,EMPLEADOS!$A$6:$G$535,7,0)</f>
        <v>0</v>
      </c>
      <c r="E45" s="8">
        <f t="shared" ca="1" si="12"/>
        <v>0</v>
      </c>
      <c r="F45" s="8">
        <f t="shared" ca="1" si="13"/>
        <v>0</v>
      </c>
      <c r="G45" s="8">
        <f t="shared" ca="1" si="14"/>
        <v>0</v>
      </c>
      <c r="H45" s="8">
        <f t="shared" ca="1" si="15"/>
        <v>0</v>
      </c>
      <c r="I45" s="8">
        <f t="shared" ca="1" si="16"/>
        <v>0</v>
      </c>
      <c r="J45" s="8">
        <f t="shared" ca="1" si="17"/>
        <v>0</v>
      </c>
      <c r="K45" s="12">
        <f t="shared" ca="1" si="18"/>
        <v>0</v>
      </c>
      <c r="L45" s="13">
        <f>+VLOOKUP($A45,EMPLEADOS!$A$6:$J$56,8,0)</f>
        <v>0</v>
      </c>
      <c r="M45" s="14">
        <f>+VLOOKUP($A45,EMPLEADOS!$A$6:$J$56,9,0)</f>
        <v>0</v>
      </c>
      <c r="N45" s="8">
        <f t="shared" si="19"/>
        <v>0</v>
      </c>
      <c r="O45" s="9">
        <f t="shared" ca="1" si="20"/>
        <v>0</v>
      </c>
      <c r="P45" s="37">
        <f t="shared" ca="1" si="8"/>
        <v>0</v>
      </c>
      <c r="Q45" s="38">
        <f t="shared" ca="1" si="9"/>
        <v>0</v>
      </c>
      <c r="R45" s="37">
        <f t="shared" ca="1" si="10"/>
        <v>0</v>
      </c>
    </row>
    <row r="46" spans="1:18" x14ac:dyDescent="0.2">
      <c r="A46" s="2">
        <v>42</v>
      </c>
      <c r="B46" s="6">
        <f>+VLOOKUP(A46,EMPLEADOS!$A$6:$G$535,2,0)</f>
        <v>0</v>
      </c>
      <c r="C46" s="3">
        <f>+VLOOKUP(EMPLEADOS!$D$4,EMPLEADOS!$S$9:$T$20,2,0)</f>
        <v>31</v>
      </c>
      <c r="D46" s="7">
        <f ca="1">+VLOOKUP(A46,EMPLEADOS!$A$6:$G$535,7,0)</f>
        <v>0</v>
      </c>
      <c r="E46" s="8">
        <f t="shared" ca="1" si="12"/>
        <v>0</v>
      </c>
      <c r="F46" s="8">
        <f t="shared" ca="1" si="13"/>
        <v>0</v>
      </c>
      <c r="G46" s="8">
        <f t="shared" ca="1" si="14"/>
        <v>0</v>
      </c>
      <c r="H46" s="8">
        <f t="shared" ca="1" si="15"/>
        <v>0</v>
      </c>
      <c r="I46" s="8">
        <f t="shared" ca="1" si="16"/>
        <v>0</v>
      </c>
      <c r="J46" s="8">
        <f t="shared" ca="1" si="17"/>
        <v>0</v>
      </c>
      <c r="K46" s="12">
        <f t="shared" ca="1" si="18"/>
        <v>0</v>
      </c>
      <c r="L46" s="13">
        <f>+VLOOKUP($A46,EMPLEADOS!$A$6:$J$56,8,0)</f>
        <v>0</v>
      </c>
      <c r="M46" s="14">
        <f>+VLOOKUP($A46,EMPLEADOS!$A$6:$J$56,9,0)</f>
        <v>0</v>
      </c>
      <c r="N46" s="8">
        <f t="shared" si="19"/>
        <v>0</v>
      </c>
      <c r="O46" s="9">
        <f t="shared" ca="1" si="20"/>
        <v>0</v>
      </c>
      <c r="P46" s="37">
        <f t="shared" ca="1" si="8"/>
        <v>0</v>
      </c>
      <c r="Q46" s="38">
        <f t="shared" ca="1" si="9"/>
        <v>0</v>
      </c>
      <c r="R46" s="37">
        <f t="shared" ca="1" si="10"/>
        <v>0</v>
      </c>
    </row>
    <row r="47" spans="1:18" x14ac:dyDescent="0.2">
      <c r="A47" s="2">
        <v>43</v>
      </c>
      <c r="B47" s="6">
        <f>+VLOOKUP(A47,EMPLEADOS!$A$6:$G$535,2,0)</f>
        <v>0</v>
      </c>
      <c r="C47" s="3">
        <f>+VLOOKUP(EMPLEADOS!$D$4,EMPLEADOS!$S$9:$T$20,2,0)</f>
        <v>31</v>
      </c>
      <c r="D47" s="7">
        <f ca="1">+VLOOKUP(A47,EMPLEADOS!$A$6:$G$535,7,0)</f>
        <v>0</v>
      </c>
      <c r="E47" s="8">
        <f t="shared" ca="1" si="12"/>
        <v>0</v>
      </c>
      <c r="F47" s="8">
        <f t="shared" ca="1" si="13"/>
        <v>0</v>
      </c>
      <c r="G47" s="8">
        <f t="shared" ca="1" si="14"/>
        <v>0</v>
      </c>
      <c r="H47" s="8">
        <f t="shared" ca="1" si="15"/>
        <v>0</v>
      </c>
      <c r="I47" s="8">
        <f t="shared" ca="1" si="16"/>
        <v>0</v>
      </c>
      <c r="J47" s="8">
        <f t="shared" ca="1" si="17"/>
        <v>0</v>
      </c>
      <c r="K47" s="12">
        <f t="shared" ca="1" si="18"/>
        <v>0</v>
      </c>
      <c r="L47" s="13">
        <f>+VLOOKUP($A47,EMPLEADOS!$A$6:$J$56,8,0)</f>
        <v>0</v>
      </c>
      <c r="M47" s="14">
        <f>+VLOOKUP($A47,EMPLEADOS!$A$6:$J$56,9,0)</f>
        <v>0</v>
      </c>
      <c r="N47" s="8">
        <f t="shared" si="19"/>
        <v>0</v>
      </c>
      <c r="O47" s="9">
        <f t="shared" ca="1" si="20"/>
        <v>0</v>
      </c>
      <c r="P47" s="37">
        <f t="shared" ca="1" si="8"/>
        <v>0</v>
      </c>
      <c r="Q47" s="38">
        <f t="shared" ca="1" si="9"/>
        <v>0</v>
      </c>
      <c r="R47" s="37">
        <f t="shared" ca="1" si="10"/>
        <v>0</v>
      </c>
    </row>
    <row r="48" spans="1:18" x14ac:dyDescent="0.2">
      <c r="A48" s="2">
        <v>44</v>
      </c>
      <c r="B48" s="6">
        <f>+VLOOKUP(A48,EMPLEADOS!$A$6:$G$535,2,0)</f>
        <v>0</v>
      </c>
      <c r="C48" s="3">
        <f>+VLOOKUP(EMPLEADOS!$D$4,EMPLEADOS!$S$9:$T$20,2,0)</f>
        <v>31</v>
      </c>
      <c r="D48" s="7">
        <f ca="1">+VLOOKUP(A48,EMPLEADOS!$A$6:$G$535,7,0)</f>
        <v>0</v>
      </c>
      <c r="E48" s="8">
        <f t="shared" ca="1" si="12"/>
        <v>0</v>
      </c>
      <c r="F48" s="8">
        <f t="shared" ca="1" si="13"/>
        <v>0</v>
      </c>
      <c r="G48" s="8">
        <f t="shared" ca="1" si="14"/>
        <v>0</v>
      </c>
      <c r="H48" s="8">
        <f t="shared" ca="1" si="15"/>
        <v>0</v>
      </c>
      <c r="I48" s="8">
        <f t="shared" ca="1" si="16"/>
        <v>0</v>
      </c>
      <c r="J48" s="8">
        <f t="shared" ca="1" si="17"/>
        <v>0</v>
      </c>
      <c r="K48" s="12">
        <f t="shared" ca="1" si="18"/>
        <v>0</v>
      </c>
      <c r="L48" s="13">
        <f>+VLOOKUP($A48,EMPLEADOS!$A$6:$J$56,8,0)</f>
        <v>0</v>
      </c>
      <c r="M48" s="14">
        <f>+VLOOKUP($A48,EMPLEADOS!$A$6:$J$56,9,0)</f>
        <v>0</v>
      </c>
      <c r="N48" s="8">
        <f t="shared" si="19"/>
        <v>0</v>
      </c>
      <c r="O48" s="9">
        <f t="shared" ca="1" si="20"/>
        <v>0</v>
      </c>
      <c r="P48" s="37">
        <f t="shared" ca="1" si="8"/>
        <v>0</v>
      </c>
      <c r="Q48" s="38">
        <f t="shared" ca="1" si="9"/>
        <v>0</v>
      </c>
      <c r="R48" s="37">
        <f t="shared" ca="1" si="10"/>
        <v>0</v>
      </c>
    </row>
    <row r="49" spans="1:18" x14ac:dyDescent="0.2">
      <c r="A49" s="2">
        <v>45</v>
      </c>
      <c r="B49" s="6">
        <f>+VLOOKUP(A49,EMPLEADOS!$A$6:$G$535,2,0)</f>
        <v>0</v>
      </c>
      <c r="C49" s="3">
        <f>+VLOOKUP(EMPLEADOS!$D$4,EMPLEADOS!$S$9:$T$20,2,0)</f>
        <v>31</v>
      </c>
      <c r="D49" s="7">
        <f ca="1">+VLOOKUP(A49,EMPLEADOS!$A$6:$G$535,7,0)</f>
        <v>0</v>
      </c>
      <c r="E49" s="8">
        <f t="shared" ca="1" si="12"/>
        <v>0</v>
      </c>
      <c r="F49" s="8">
        <f t="shared" ca="1" si="13"/>
        <v>0</v>
      </c>
      <c r="G49" s="8">
        <f t="shared" ca="1" si="14"/>
        <v>0</v>
      </c>
      <c r="H49" s="8">
        <f t="shared" ca="1" si="15"/>
        <v>0</v>
      </c>
      <c r="I49" s="8">
        <f t="shared" ca="1" si="16"/>
        <v>0</v>
      </c>
      <c r="J49" s="8">
        <f t="shared" ca="1" si="17"/>
        <v>0</v>
      </c>
      <c r="K49" s="12">
        <f t="shared" ca="1" si="18"/>
        <v>0</v>
      </c>
      <c r="L49" s="13">
        <f>+VLOOKUP($A49,EMPLEADOS!$A$6:$J$56,8,0)</f>
        <v>0</v>
      </c>
      <c r="M49" s="14">
        <f>+VLOOKUP($A49,EMPLEADOS!$A$6:$J$56,9,0)</f>
        <v>0</v>
      </c>
      <c r="N49" s="8">
        <f t="shared" si="19"/>
        <v>0</v>
      </c>
      <c r="O49" s="9">
        <f t="shared" ca="1" si="20"/>
        <v>0</v>
      </c>
      <c r="P49" s="37">
        <f t="shared" ca="1" si="8"/>
        <v>0</v>
      </c>
      <c r="Q49" s="38">
        <f t="shared" ca="1" si="9"/>
        <v>0</v>
      </c>
      <c r="R49" s="37">
        <f t="shared" ca="1" si="10"/>
        <v>0</v>
      </c>
    </row>
    <row r="50" spans="1:18" x14ac:dyDescent="0.2">
      <c r="A50" s="2">
        <v>46</v>
      </c>
      <c r="B50" s="6">
        <f>+VLOOKUP(A50,EMPLEADOS!$A$6:$G$535,2,0)</f>
        <v>0</v>
      </c>
      <c r="C50" s="3">
        <f>+VLOOKUP(EMPLEADOS!$D$4,EMPLEADOS!$S$9:$T$20,2,0)</f>
        <v>31</v>
      </c>
      <c r="D50" s="7">
        <f ca="1">+VLOOKUP(A50,EMPLEADOS!$A$6:$G$535,7,0)</f>
        <v>0</v>
      </c>
      <c r="E50" s="8">
        <f t="shared" ca="1" si="12"/>
        <v>0</v>
      </c>
      <c r="F50" s="8">
        <f t="shared" ca="1" si="13"/>
        <v>0</v>
      </c>
      <c r="G50" s="8">
        <f t="shared" ca="1" si="14"/>
        <v>0</v>
      </c>
      <c r="H50" s="8">
        <f t="shared" ca="1" si="15"/>
        <v>0</v>
      </c>
      <c r="I50" s="8">
        <f t="shared" ca="1" si="16"/>
        <v>0</v>
      </c>
      <c r="J50" s="8">
        <f t="shared" ca="1" si="17"/>
        <v>0</v>
      </c>
      <c r="K50" s="12">
        <f t="shared" ca="1" si="18"/>
        <v>0</v>
      </c>
      <c r="L50" s="13">
        <f>+VLOOKUP($A50,EMPLEADOS!$A$6:$J$56,8,0)</f>
        <v>0</v>
      </c>
      <c r="M50" s="14">
        <f>+VLOOKUP($A50,EMPLEADOS!$A$6:$J$56,9,0)</f>
        <v>0</v>
      </c>
      <c r="N50" s="8">
        <f t="shared" si="19"/>
        <v>0</v>
      </c>
      <c r="O50" s="9">
        <f t="shared" ca="1" si="20"/>
        <v>0</v>
      </c>
      <c r="P50" s="37">
        <f t="shared" ca="1" si="8"/>
        <v>0</v>
      </c>
      <c r="Q50" s="38">
        <f t="shared" ca="1" si="9"/>
        <v>0</v>
      </c>
      <c r="R50" s="37">
        <f t="shared" ca="1" si="10"/>
        <v>0</v>
      </c>
    </row>
    <row r="51" spans="1:18" x14ac:dyDescent="0.2">
      <c r="A51" s="2">
        <v>47</v>
      </c>
      <c r="B51" s="6">
        <f>+VLOOKUP(A51,EMPLEADOS!$A$6:$G$535,2,0)</f>
        <v>0</v>
      </c>
      <c r="C51" s="3">
        <f>+VLOOKUP(EMPLEADOS!$D$4,EMPLEADOS!$S$9:$T$20,2,0)</f>
        <v>31</v>
      </c>
      <c r="D51" s="7">
        <f ca="1">+VLOOKUP(A51,EMPLEADOS!$A$6:$G$535,7,0)</f>
        <v>0</v>
      </c>
      <c r="E51" s="8">
        <f t="shared" ca="1" si="12"/>
        <v>0</v>
      </c>
      <c r="F51" s="8">
        <f t="shared" ca="1" si="13"/>
        <v>0</v>
      </c>
      <c r="G51" s="8">
        <f t="shared" ca="1" si="14"/>
        <v>0</v>
      </c>
      <c r="H51" s="8">
        <f t="shared" ca="1" si="15"/>
        <v>0</v>
      </c>
      <c r="I51" s="8">
        <f t="shared" ca="1" si="16"/>
        <v>0</v>
      </c>
      <c r="J51" s="8">
        <f t="shared" ca="1" si="17"/>
        <v>0</v>
      </c>
      <c r="K51" s="12">
        <f t="shared" ca="1" si="18"/>
        <v>0</v>
      </c>
      <c r="L51" s="13">
        <f>+VLOOKUP($A51,EMPLEADOS!$A$6:$J$56,8,0)</f>
        <v>0</v>
      </c>
      <c r="M51" s="14">
        <f>+VLOOKUP($A51,EMPLEADOS!$A$6:$J$56,9,0)</f>
        <v>0</v>
      </c>
      <c r="N51" s="8">
        <f t="shared" si="19"/>
        <v>0</v>
      </c>
      <c r="O51" s="9">
        <f t="shared" ca="1" si="20"/>
        <v>0</v>
      </c>
      <c r="P51" s="37">
        <f t="shared" ca="1" si="8"/>
        <v>0</v>
      </c>
      <c r="Q51" s="38">
        <f t="shared" ca="1" si="9"/>
        <v>0</v>
      </c>
      <c r="R51" s="37">
        <f t="shared" ca="1" si="10"/>
        <v>0</v>
      </c>
    </row>
    <row r="52" spans="1:18" x14ac:dyDescent="0.2">
      <c r="A52" s="2">
        <v>48</v>
      </c>
      <c r="B52" s="6">
        <f>+VLOOKUP(A52,EMPLEADOS!$A$6:$G$535,2,0)</f>
        <v>0</v>
      </c>
      <c r="C52" s="3">
        <f>+VLOOKUP(EMPLEADOS!$D$4,EMPLEADOS!$S$9:$T$20,2,0)</f>
        <v>31</v>
      </c>
      <c r="D52" s="7">
        <f ca="1">+VLOOKUP(A52,EMPLEADOS!$A$6:$G$535,7,0)</f>
        <v>0</v>
      </c>
      <c r="E52" s="8">
        <f t="shared" ca="1" si="12"/>
        <v>0</v>
      </c>
      <c r="F52" s="8">
        <f t="shared" ca="1" si="13"/>
        <v>0</v>
      </c>
      <c r="G52" s="8">
        <f t="shared" ca="1" si="14"/>
        <v>0</v>
      </c>
      <c r="H52" s="8">
        <f t="shared" ca="1" si="15"/>
        <v>0</v>
      </c>
      <c r="I52" s="8">
        <f t="shared" ca="1" si="16"/>
        <v>0</v>
      </c>
      <c r="J52" s="8">
        <f t="shared" ca="1" si="17"/>
        <v>0</v>
      </c>
      <c r="K52" s="12">
        <f t="shared" ca="1" si="18"/>
        <v>0</v>
      </c>
      <c r="L52" s="13">
        <f>+VLOOKUP($A52,EMPLEADOS!$A$6:$J$56,8,0)</f>
        <v>0</v>
      </c>
      <c r="M52" s="14">
        <f>+VLOOKUP($A52,EMPLEADOS!$A$6:$J$56,9,0)</f>
        <v>0</v>
      </c>
      <c r="N52" s="8">
        <f t="shared" si="19"/>
        <v>0</v>
      </c>
      <c r="O52" s="9">
        <f t="shared" ca="1" si="20"/>
        <v>0</v>
      </c>
      <c r="P52" s="37">
        <f t="shared" ca="1" si="8"/>
        <v>0</v>
      </c>
      <c r="Q52" s="38">
        <f t="shared" ca="1" si="9"/>
        <v>0</v>
      </c>
      <c r="R52" s="37">
        <f t="shared" ca="1" si="10"/>
        <v>0</v>
      </c>
    </row>
    <row r="53" spans="1:18" x14ac:dyDescent="0.2">
      <c r="A53" s="2">
        <v>49</v>
      </c>
      <c r="B53" s="6">
        <f>+VLOOKUP(A53,EMPLEADOS!$A$6:$G$535,2,0)</f>
        <v>0</v>
      </c>
      <c r="C53" s="3">
        <f>+VLOOKUP(EMPLEADOS!$D$4,EMPLEADOS!$S$9:$T$20,2,0)</f>
        <v>31</v>
      </c>
      <c r="D53" s="7">
        <f ca="1">+VLOOKUP(A53,EMPLEADOS!$A$6:$G$535,7,0)</f>
        <v>0</v>
      </c>
      <c r="E53" s="8">
        <f t="shared" ca="1" si="12"/>
        <v>0</v>
      </c>
      <c r="F53" s="8">
        <f t="shared" ca="1" si="13"/>
        <v>0</v>
      </c>
      <c r="G53" s="8">
        <f t="shared" ca="1" si="14"/>
        <v>0</v>
      </c>
      <c r="H53" s="8">
        <f t="shared" ca="1" si="15"/>
        <v>0</v>
      </c>
      <c r="I53" s="8">
        <f t="shared" ca="1" si="16"/>
        <v>0</v>
      </c>
      <c r="J53" s="8">
        <f t="shared" ca="1" si="17"/>
        <v>0</v>
      </c>
      <c r="K53" s="12">
        <f t="shared" ca="1" si="18"/>
        <v>0</v>
      </c>
      <c r="L53" s="13">
        <f>+VLOOKUP($A53,EMPLEADOS!$A$6:$J$56,8,0)</f>
        <v>0</v>
      </c>
      <c r="M53" s="14">
        <f>+VLOOKUP($A53,EMPLEADOS!$A$6:$J$56,9,0)</f>
        <v>0</v>
      </c>
      <c r="N53" s="8">
        <f t="shared" si="19"/>
        <v>0</v>
      </c>
      <c r="O53" s="9">
        <f t="shared" ca="1" si="20"/>
        <v>0</v>
      </c>
      <c r="P53" s="37">
        <f t="shared" ca="1" si="8"/>
        <v>0</v>
      </c>
      <c r="Q53" s="38">
        <f t="shared" ca="1" si="9"/>
        <v>0</v>
      </c>
      <c r="R53" s="37">
        <f t="shared" ca="1" si="10"/>
        <v>0</v>
      </c>
    </row>
    <row r="54" spans="1:18" x14ac:dyDescent="0.2">
      <c r="A54" s="2">
        <v>50</v>
      </c>
      <c r="B54" s="6">
        <f>+VLOOKUP(A54,EMPLEADOS!$A$6:$G$535,2,0)</f>
        <v>0</v>
      </c>
      <c r="C54" s="3">
        <f>+VLOOKUP(EMPLEADOS!$D$4,EMPLEADOS!$S$9:$T$20,2,0)</f>
        <v>31</v>
      </c>
      <c r="D54" s="7">
        <f ca="1">+VLOOKUP(A54,EMPLEADOS!$A$6:$G$535,7,0)</f>
        <v>0</v>
      </c>
      <c r="E54" s="8">
        <f t="shared" ca="1" si="12"/>
        <v>0</v>
      </c>
      <c r="F54" s="8">
        <f t="shared" ca="1" si="13"/>
        <v>0</v>
      </c>
      <c r="G54" s="8">
        <f t="shared" ca="1" si="14"/>
        <v>0</v>
      </c>
      <c r="H54" s="8">
        <f t="shared" ca="1" si="15"/>
        <v>0</v>
      </c>
      <c r="I54" s="8">
        <f t="shared" ca="1" si="16"/>
        <v>0</v>
      </c>
      <c r="J54" s="8">
        <f t="shared" ca="1" si="17"/>
        <v>0</v>
      </c>
      <c r="K54" s="12">
        <f t="shared" ca="1" si="18"/>
        <v>0</v>
      </c>
      <c r="L54" s="13">
        <f>+VLOOKUP($A54,EMPLEADOS!$A$6:$J$56,8,0)</f>
        <v>0</v>
      </c>
      <c r="M54" s="14">
        <f>+VLOOKUP($A54,EMPLEADOS!$A$6:$J$56,9,0)</f>
        <v>0</v>
      </c>
      <c r="N54" s="8">
        <f t="shared" si="19"/>
        <v>0</v>
      </c>
      <c r="O54" s="9">
        <f t="shared" ca="1" si="20"/>
        <v>0</v>
      </c>
      <c r="P54" s="37">
        <f t="shared" ca="1" si="8"/>
        <v>0</v>
      </c>
      <c r="Q54" s="38">
        <f t="shared" ca="1" si="9"/>
        <v>0</v>
      </c>
      <c r="R54" s="37">
        <f t="shared" ca="1" si="10"/>
        <v>0</v>
      </c>
    </row>
    <row r="55" spans="1:18" ht="12.75" thickBot="1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5"/>
      <c r="L55" s="16"/>
      <c r="M55" s="10"/>
      <c r="N55" s="10"/>
      <c r="O55" s="11"/>
    </row>
    <row r="56" spans="1:18" ht="12.75" thickBot="1" x14ac:dyDescent="0.25">
      <c r="B56" s="6"/>
      <c r="C56" s="3"/>
      <c r="D56" s="7"/>
      <c r="E56" s="10"/>
      <c r="F56" s="10"/>
      <c r="G56" s="10"/>
      <c r="H56" s="10"/>
      <c r="I56" s="10"/>
      <c r="J56" s="10"/>
      <c r="K56" s="15"/>
      <c r="L56" s="16"/>
      <c r="M56" s="10"/>
      <c r="N56" s="10"/>
      <c r="O56" s="11"/>
    </row>
    <row r="57" spans="1:18" ht="12.75" thickBot="1" x14ac:dyDescent="0.25">
      <c r="B57" s="17"/>
      <c r="C57" s="18">
        <f>SUM(C5:C40)</f>
        <v>1116</v>
      </c>
      <c r="D57" s="19"/>
      <c r="E57" s="20">
        <f ca="1">SUM(E5:E40)</f>
        <v>458.98999999999995</v>
      </c>
      <c r="F57" s="20">
        <f t="shared" ref="F57:K57" ca="1" si="21">SUM(F5:F40)</f>
        <v>722.90000000000009</v>
      </c>
      <c r="G57" s="20">
        <f t="shared" ca="1" si="21"/>
        <v>258.18</v>
      </c>
      <c r="H57" s="20">
        <f t="shared" ca="1" si="21"/>
        <v>1181.8899999999999</v>
      </c>
      <c r="I57" s="20">
        <f t="shared" ca="1" si="21"/>
        <v>258.18</v>
      </c>
      <c r="J57" s="20">
        <f t="shared" ca="1" si="21"/>
        <v>1440.07</v>
      </c>
      <c r="K57" s="22">
        <f t="shared" ca="1" si="21"/>
        <v>1147.46</v>
      </c>
      <c r="L57" s="23"/>
      <c r="M57" s="20"/>
      <c r="N57" s="20">
        <f ca="1">SUM(N5:N40)</f>
        <v>8713.0318726432688</v>
      </c>
      <c r="O57" s="21">
        <f ca="1">SUM(O5:O40)</f>
        <v>9860.4918726432679</v>
      </c>
      <c r="P57" s="21">
        <f t="shared" ref="P57:R57" ca="1" si="22">SUM(P5:P40)</f>
        <v>2329.3500000000004</v>
      </c>
      <c r="Q57" s="21">
        <f t="shared" ca="1" si="22"/>
        <v>8971.2118726432673</v>
      </c>
      <c r="R57" s="21">
        <f t="shared" ca="1" si="22"/>
        <v>11300.561872643269</v>
      </c>
    </row>
  </sheetData>
  <mergeCells count="13">
    <mergeCell ref="A2:A4"/>
    <mergeCell ref="K1:R1"/>
    <mergeCell ref="E1:J1"/>
    <mergeCell ref="O2:O4"/>
    <mergeCell ref="P2:P4"/>
    <mergeCell ref="Q2:Q4"/>
    <mergeCell ref="R2:R4"/>
    <mergeCell ref="B2:B4"/>
    <mergeCell ref="C3:C4"/>
    <mergeCell ref="D3:D4"/>
    <mergeCell ref="H2:H4"/>
    <mergeCell ref="I2:I4"/>
    <mergeCell ref="J2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EMPLEADOS</vt:lpstr>
      <vt:lpstr>MENSUALES</vt:lpstr>
      <vt:lpstr>BIMESTRALES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Luis Reyes</cp:lastModifiedBy>
  <dcterms:created xsi:type="dcterms:W3CDTF">2018-01-23T16:23:01Z</dcterms:created>
  <dcterms:modified xsi:type="dcterms:W3CDTF">2020-01-09T23:16:25Z</dcterms:modified>
</cp:coreProperties>
</file>